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C\Websites_writing\AFR Reporting Requirements\Tasks Incoming\"/>
    </mc:Choice>
  </mc:AlternateContent>
  <xr:revisionPtr revIDLastSave="0" documentId="13_ncr:1_{E77D3724-2AFB-4048-9ADB-42C5E4A507E4}" xr6:coauthVersionLast="47" xr6:coauthVersionMax="47" xr10:uidLastSave="{00000000-0000-0000-0000-000000000000}"/>
  <bookViews>
    <workbookView xWindow="1950" yWindow="1950" windowWidth="21600" windowHeight="11385" xr2:uid="{2599FBE4-BEA1-4C5A-9A80-D0D02C3767A2}"/>
  </bookViews>
  <sheets>
    <sheet name="Table of Contents" sheetId="11" r:id="rId1"/>
    <sheet name="Template" sheetId="10" r:id="rId2"/>
    <sheet name="Example - Template" sheetId="12" r:id="rId3"/>
    <sheet name="Example - Amort table" sheetId="9" r:id="rId4"/>
  </sheets>
  <definedNames>
    <definedName name="_xlnm.Print_Area" localSheetId="3">'Example - Amort table'!#REF!</definedName>
    <definedName name="_xlnm.Print_Area" localSheetId="2">'Example - Template'!$A$2:$Q$23</definedName>
    <definedName name="_xlnm.Print_Area" localSheetId="1">Template!$A$2:$Q$23</definedName>
    <definedName name="TitleRegion1.A8.F11.1" localSheetId="2">'Example - Template'!$A$8</definedName>
    <definedName name="TitleRegion1.A8.F11.1" localSheetId="1">Template!$A$8</definedName>
    <definedName name="TitleRegion1.A8.F11.1">#REF!</definedName>
    <definedName name="TitleRegion2.A12.M17.1" localSheetId="2">'Example - Template'!$A$12</definedName>
    <definedName name="TitleRegion2.A12.M17.1" localSheetId="1">Template!$A$12</definedName>
    <definedName name="TitleRegion2.A12.M17.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12" l="1"/>
  <c r="G20" i="12" s="1"/>
  <c r="G18" i="12"/>
  <c r="G17" i="12"/>
  <c r="G16" i="12"/>
  <c r="G15" i="12"/>
  <c r="G14" i="12"/>
  <c r="G13" i="12"/>
  <c r="B13" i="12"/>
  <c r="B14" i="12" s="1"/>
  <c r="B15" i="12" s="1"/>
  <c r="B17" i="12" s="1"/>
  <c r="B18" i="12" s="1"/>
  <c r="B16" i="12" s="1"/>
  <c r="B19" i="12" s="1"/>
  <c r="B20" i="12" s="1"/>
  <c r="E9" i="12"/>
  <c r="G15" i="10"/>
  <c r="G19" i="10"/>
  <c r="G20" i="10" s="1"/>
  <c r="B45" i="9"/>
  <c r="E4" i="9"/>
  <c r="C5" i="9" s="1"/>
  <c r="G14" i="10"/>
  <c r="G13" i="10"/>
  <c r="G17" i="10"/>
  <c r="B13" i="10"/>
  <c r="B14" i="10" s="1"/>
  <c r="B15" i="10" s="1"/>
  <c r="B17" i="10" s="1"/>
  <c r="B18" i="10" s="1"/>
  <c r="B16" i="10" s="1"/>
  <c r="B19" i="10" s="1"/>
  <c r="B20" i="10" s="1"/>
  <c r="G18" i="10"/>
  <c r="B7" i="12" l="1"/>
  <c r="G16" i="10"/>
  <c r="B7" i="10" s="1"/>
  <c r="E9" i="10"/>
  <c r="D5" i="9"/>
  <c r="E5" i="9" l="1"/>
  <c r="C6" i="9" s="1"/>
  <c r="D6" i="9" s="1"/>
  <c r="E6" i="9" l="1"/>
  <c r="F5" i="9"/>
  <c r="G5" i="9" s="1"/>
  <c r="C7" i="9" l="1"/>
  <c r="D7" i="9" l="1"/>
  <c r="E7" i="9" s="1"/>
  <c r="F6" i="9" l="1"/>
  <c r="G6" i="9" s="1"/>
  <c r="C8" i="9"/>
  <c r="D8" i="9" s="1"/>
  <c r="F7" i="9" s="1"/>
  <c r="G7" i="9"/>
  <c r="E8" i="9" l="1"/>
  <c r="C9" i="9" l="1"/>
  <c r="D9" i="9" s="1"/>
  <c r="F8" i="9" s="1"/>
  <c r="G8" i="9" s="1"/>
  <c r="E9" i="9" l="1"/>
  <c r="C10" i="9" l="1"/>
  <c r="D10" i="9" s="1"/>
  <c r="F9" i="9" s="1"/>
  <c r="G9" i="9" s="1"/>
  <c r="E10" i="9" l="1"/>
  <c r="C11" i="9" l="1"/>
  <c r="D11" i="9" s="1"/>
  <c r="F10" i="9" s="1"/>
  <c r="G10" i="9" s="1"/>
  <c r="E11" i="9" l="1"/>
  <c r="C12" i="9"/>
  <c r="D12" i="9" s="1"/>
  <c r="F11" i="9" s="1"/>
  <c r="G11" i="9" s="1"/>
  <c r="E12" i="9" l="1"/>
  <c r="C13" i="9" l="1"/>
  <c r="D13" i="9" s="1"/>
  <c r="F12" i="9" s="1"/>
  <c r="G12" i="9" s="1"/>
  <c r="E13" i="9"/>
  <c r="C14" i="9" l="1"/>
  <c r="D14" i="9" s="1"/>
  <c r="F13" i="9" s="1"/>
  <c r="G13" i="9"/>
  <c r="E14" i="9" l="1"/>
  <c r="C15" i="9" l="1"/>
  <c r="D15" i="9" s="1"/>
  <c r="F14" i="9" s="1"/>
  <c r="G14" i="9"/>
  <c r="E15" i="9"/>
  <c r="C16" i="9" l="1"/>
  <c r="D16" i="9" s="1"/>
  <c r="F15" i="9" s="1"/>
  <c r="G15" i="9"/>
  <c r="E16" i="9"/>
  <c r="C17" i="9" l="1"/>
  <c r="D17" i="9" s="1"/>
  <c r="F16" i="9" s="1"/>
  <c r="G16" i="9" s="1"/>
  <c r="E17" i="9"/>
  <c r="C18" i="9" l="1"/>
  <c r="D18" i="9" s="1"/>
  <c r="F17" i="9" s="1"/>
  <c r="G17" i="9" s="1"/>
  <c r="E18" i="9" l="1"/>
  <c r="C19" i="9" l="1"/>
  <c r="D19" i="9" s="1"/>
  <c r="F18" i="9" s="1"/>
  <c r="G18" i="9"/>
  <c r="E19" i="9"/>
  <c r="C20" i="9" l="1"/>
  <c r="D20" i="9" s="1"/>
  <c r="F19" i="9" s="1"/>
  <c r="G19" i="9" s="1"/>
  <c r="E20" i="9" l="1"/>
  <c r="C21" i="9" l="1"/>
  <c r="D21" i="9" s="1"/>
  <c r="F20" i="9" s="1"/>
  <c r="G20" i="9"/>
  <c r="E21" i="9" l="1"/>
  <c r="C22" i="9" l="1"/>
  <c r="D22" i="9" s="1"/>
  <c r="F21" i="9" s="1"/>
  <c r="G21" i="9"/>
  <c r="E22" i="9" l="1"/>
  <c r="C23" i="9" l="1"/>
  <c r="D23" i="9" s="1"/>
  <c r="F22" i="9" s="1"/>
  <c r="G22" i="9"/>
  <c r="E23" i="9" l="1"/>
  <c r="C24" i="9" l="1"/>
  <c r="D24" i="9" s="1"/>
  <c r="F23" i="9" s="1"/>
  <c r="G23" i="9" s="1"/>
  <c r="E24" i="9" l="1"/>
  <c r="C25" i="9" l="1"/>
  <c r="D25" i="9" s="1"/>
  <c r="F24" i="9" s="1"/>
  <c r="G24" i="9" s="1"/>
  <c r="E25" i="9" l="1"/>
  <c r="C26" i="9" l="1"/>
  <c r="D26" i="9" s="1"/>
  <c r="F25" i="9" s="1"/>
  <c r="G25" i="9"/>
  <c r="E26" i="9" l="1"/>
  <c r="C27" i="9" l="1"/>
  <c r="D27" i="9" s="1"/>
  <c r="F26" i="9" s="1"/>
  <c r="G26" i="9" s="1"/>
  <c r="E27" i="9" l="1"/>
  <c r="C28" i="9" l="1"/>
  <c r="D28" i="9" s="1"/>
  <c r="F27" i="9" s="1"/>
  <c r="G27" i="9" s="1"/>
  <c r="E28" i="9" l="1"/>
  <c r="C29" i="9" l="1"/>
  <c r="D29" i="9" s="1"/>
  <c r="F28" i="9" s="1"/>
  <c r="G28" i="9" s="1"/>
  <c r="E29" i="9" l="1"/>
  <c r="C30" i="9" l="1"/>
  <c r="D30" i="9" s="1"/>
  <c r="F29" i="9" s="1"/>
  <c r="G29" i="9"/>
  <c r="E30" i="9" l="1"/>
  <c r="C31" i="9" l="1"/>
  <c r="D31" i="9" s="1"/>
  <c r="F30" i="9" s="1"/>
  <c r="E31" i="9"/>
  <c r="G30" i="9"/>
  <c r="C32" i="9" l="1"/>
  <c r="D32" i="9" s="1"/>
  <c r="F31" i="9" s="1"/>
  <c r="E32" i="9"/>
  <c r="G31" i="9"/>
  <c r="C33" i="9" l="1"/>
  <c r="D33" i="9" s="1"/>
  <c r="F32" i="9" s="1"/>
  <c r="G32" i="9" s="1"/>
  <c r="E33" i="9" l="1"/>
  <c r="C34" i="9" l="1"/>
  <c r="D34" i="9" s="1"/>
  <c r="F33" i="9" s="1"/>
  <c r="E34" i="9"/>
  <c r="G33" i="9"/>
  <c r="C35" i="9" l="1"/>
  <c r="D35" i="9" s="1"/>
  <c r="F34" i="9" s="1"/>
  <c r="G34" i="9"/>
  <c r="E35" i="9"/>
  <c r="C36" i="9" l="1"/>
  <c r="D36" i="9" s="1"/>
  <c r="F35" i="9" s="1"/>
  <c r="G35" i="9" s="1"/>
  <c r="E36" i="9" l="1"/>
  <c r="C37" i="9" l="1"/>
  <c r="D37" i="9" s="1"/>
  <c r="F36" i="9" s="1"/>
  <c r="G36" i="9" s="1"/>
  <c r="E37" i="9"/>
  <c r="C38" i="9" l="1"/>
  <c r="D38" i="9" s="1"/>
  <c r="F37" i="9" s="1"/>
  <c r="G37" i="9" s="1"/>
  <c r="E38" i="9" l="1"/>
  <c r="C39" i="9" l="1"/>
  <c r="D39" i="9" s="1"/>
  <c r="F38" i="9" s="1"/>
  <c r="G38" i="9" s="1"/>
  <c r="E39" i="9"/>
  <c r="C40" i="9" l="1"/>
  <c r="D40" i="9" s="1"/>
  <c r="F39" i="9" s="1"/>
  <c r="G39" i="9" s="1"/>
  <c r="E40" i="9" l="1"/>
  <c r="C41" i="9" l="1"/>
  <c r="D41" i="9" s="1"/>
  <c r="F40" i="9" s="1"/>
  <c r="G40" i="9"/>
  <c r="E41" i="9" l="1"/>
  <c r="C42" i="9" l="1"/>
  <c r="D42" i="9" s="1"/>
  <c r="F41" i="9" s="1"/>
  <c r="G41" i="9"/>
  <c r="E42" i="9" l="1"/>
  <c r="C43" i="9" l="1"/>
  <c r="D43" i="9" s="1"/>
  <c r="F42" i="9" s="1"/>
  <c r="G42" i="9" s="1"/>
  <c r="E43" i="9" l="1"/>
  <c r="D44" i="9" l="1"/>
  <c r="F43" i="9"/>
  <c r="G43" i="9" s="1"/>
  <c r="C44" i="9" l="1"/>
  <c r="C45" i="9" s="1"/>
  <c r="D45" i="9"/>
  <c r="E44" i="9"/>
  <c r="G44" i="9" s="1"/>
</calcChain>
</file>

<file path=xl/sharedStrings.xml><?xml version="1.0" encoding="utf-8"?>
<sst xmlns="http://schemas.openxmlformats.org/spreadsheetml/2006/main" count="227" uniqueCount="107">
  <si>
    <t>Batch Agency</t>
  </si>
  <si>
    <t>Financial Agency</t>
  </si>
  <si>
    <t>Batch Date</t>
  </si>
  <si>
    <t>Prepared by</t>
  </si>
  <si>
    <t>Batch Type</t>
  </si>
  <si>
    <t>Entered by</t>
  </si>
  <si>
    <t>Batch Number</t>
  </si>
  <si>
    <t>Current Doc. No.</t>
  </si>
  <si>
    <t>Edit Mode</t>
  </si>
  <si>
    <t>Effective Date</t>
  </si>
  <si>
    <t>Batch Amount</t>
  </si>
  <si>
    <t>Beginning Balance</t>
  </si>
  <si>
    <t>Additions</t>
  </si>
  <si>
    <t>Reductions</t>
  </si>
  <si>
    <t>Ending Balance</t>
  </si>
  <si>
    <t>Amounts Due Within One Year</t>
  </si>
  <si>
    <t>Doc Sfx</t>
  </si>
  <si>
    <t>Fin. 
Agy.</t>
  </si>
  <si>
    <t>TRANS 
CODE</t>
  </si>
  <si>
    <t>PCA</t>
  </si>
  <si>
    <t>AY</t>
  </si>
  <si>
    <t>COMP 
OBJ</t>
  </si>
  <si>
    <t>AMOUNT</t>
  </si>
  <si>
    <t>R</t>
  </si>
  <si>
    <t>GL 
ACCT</t>
  </si>
  <si>
    <t>AGL 
AGY</t>
  </si>
  <si>
    <t>APPN #</t>
  </si>
  <si>
    <t>FUND</t>
  </si>
  <si>
    <t>DESCRIPTIONS</t>
  </si>
  <si>
    <t>CY</t>
  </si>
  <si>
    <t>blank</t>
  </si>
  <si>
    <t>7XXX</t>
  </si>
  <si>
    <t>End of Worksheet</t>
  </si>
  <si>
    <t>Interest Paid</t>
  </si>
  <si>
    <t>BTA Activities FT05, 015</t>
  </si>
  <si>
    <t>XXXX</t>
  </si>
  <si>
    <t>Interest Expense</t>
  </si>
  <si>
    <t>Accr Interest</t>
  </si>
  <si>
    <t>Cash</t>
  </si>
  <si>
    <t>Year</t>
  </si>
  <si>
    <t>Liability Reduction</t>
  </si>
  <si>
    <t>Total Liability</t>
  </si>
  <si>
    <t>Totals</t>
  </si>
  <si>
    <t>TABLE OF CONTENTS</t>
  </si>
  <si>
    <t>Template</t>
  </si>
  <si>
    <t>Example - Template</t>
  </si>
  <si>
    <t>Example - Amortization Table</t>
  </si>
  <si>
    <t>end of worksheet</t>
  </si>
  <si>
    <t>AFR Data Entry Template - Record Availability Payment Arrangements in USAS</t>
  </si>
  <si>
    <t>FT05, 15 Record APA Asset</t>
  </si>
  <si>
    <t>FT05, 15 Record APA Obligation</t>
  </si>
  <si>
    <t>FT05, 15 Reclass Obligation reduction - APA</t>
  </si>
  <si>
    <t>FT05, 15 Reclass Interest payments - APA</t>
  </si>
  <si>
    <t>FT05, 15 Adj Accrued Interest - APA</t>
  </si>
  <si>
    <t>FT05, 15 Reverse CL from NC APA Obligation</t>
  </si>
  <si>
    <t>FT05, 15 Record CL APA Obligation due in 1 Yr.</t>
  </si>
  <si>
    <t>03XX *</t>
  </si>
  <si>
    <t>Year 1</t>
  </si>
  <si>
    <t>Year 6</t>
  </si>
  <si>
    <t>Year 0</t>
  </si>
  <si>
    <t>Year 4</t>
  </si>
  <si>
    <t>Year 8</t>
  </si>
  <si>
    <t>Year 2</t>
  </si>
  <si>
    <t>Year 5</t>
  </si>
  <si>
    <t>Year 9</t>
  </si>
  <si>
    <t>Year 7</t>
  </si>
  <si>
    <t>Year 3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</si>
  <si>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</si>
  <si>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</si>
  <si>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</si>
  <si>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</si>
  <si>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</si>
  <si>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</si>
  <si>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</si>
  <si>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</si>
  <si>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</si>
  <si>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</si>
  <si>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</si>
  <si>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</si>
  <si>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</si>
  <si>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</si>
  <si>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</si>
  <si>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</si>
  <si>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</si>
  <si>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</si>
  <si>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</si>
  <si>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</si>
  <si>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</si>
  <si>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</si>
  <si>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</si>
  <si>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</si>
  <si>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</si>
  <si>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</si>
  <si>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</si>
  <si>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</si>
  <si>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</si>
  <si>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</si>
  <si>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</si>
  <si>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r>
      <t xml:space="preserve">Comp Objects used with T-code 632:
</t>
    </r>
    <r>
      <rPr>
        <sz val="12"/>
        <rFont val="Arial"/>
        <family val="2"/>
      </rPr>
      <t>7802 - Interest Expense Other</t>
    </r>
  </si>
  <si>
    <t>ST APA Liab.</t>
  </si>
  <si>
    <t>LT APA Liab.</t>
  </si>
  <si>
    <t>AFR Data Entry Template - Record Availability Payment Arrangements (BTA) in USAS</t>
  </si>
  <si>
    <r>
      <rPr>
        <sz val="12"/>
        <rFont val="Arial"/>
        <family val="2"/>
      </rPr>
      <t>*</t>
    </r>
    <r>
      <rPr>
        <b/>
        <sz val="12"/>
        <rFont val="Arial"/>
        <family val="2"/>
      </rPr>
      <t xml:space="preserve"> Asset GL accounts used with T-code 644:        
</t>
    </r>
    <r>
      <rPr>
        <sz val="12"/>
        <rFont val="Arial"/>
        <family val="2"/>
      </rPr>
      <t xml:space="preserve">0325 – Buildings and Building Improvements
0327 – Facilities and Other Improvements
0335 – Infrastructure – Depreciable
0345 – Furniture and Equipment
0355 – Vehicles, Boats and Aircraft
0383 – Other Capital Assets Depreciable                                               </t>
    </r>
  </si>
  <si>
    <r>
      <t xml:space="preserve">Comp Objects used with T-code 633 to reclass APA expense:
</t>
    </r>
    <r>
      <rPr>
        <sz val="12"/>
        <color theme="1"/>
        <rFont val="Arial"/>
        <family val="2"/>
      </rPr>
      <t>7XXX - Agency coding of payment</t>
    </r>
  </si>
  <si>
    <r>
      <t>Comp Objects used with T-code 633 to recla</t>
    </r>
    <r>
      <rPr>
        <b/>
        <sz val="12"/>
        <color theme="1"/>
        <rFont val="Arial"/>
        <family val="2"/>
      </rPr>
      <t>ss APA</t>
    </r>
    <r>
      <rPr>
        <b/>
        <sz val="12"/>
        <rFont val="Arial"/>
        <family val="2"/>
      </rPr>
      <t xml:space="preserve"> expense:
</t>
    </r>
    <r>
      <rPr>
        <sz val="12"/>
        <rFont val="Arial"/>
        <family val="2"/>
      </rPr>
      <t>7XXX - Agency coding of payment</t>
    </r>
  </si>
  <si>
    <r>
      <t xml:space="preserve">* Asset GL accounts used with T-code 644:        
</t>
    </r>
    <r>
      <rPr>
        <sz val="12"/>
        <rFont val="Arial"/>
        <family val="2"/>
      </rPr>
      <t xml:space="preserve">0325 – Buildings and Building Improvements
0327 – Facilities and Other Improvements
0335 – Infrastructure – Depreciable
0345 – Furniture and Equipment
0355 – Vehicles, Boats and Aircraft
0383 – Other Capital Assets Depreciable           </t>
    </r>
    <r>
      <rPr>
        <b/>
        <sz val="12"/>
        <rFont val="Arial"/>
        <family val="2"/>
      </rPr>
      <t xml:space="preserve">     </t>
    </r>
    <r>
      <rPr>
        <sz val="12"/>
        <rFont val="Arial"/>
        <family val="2"/>
      </rPr>
      <t xml:space="preserve">                                         </t>
    </r>
  </si>
  <si>
    <t>APA Installment Liability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</si>
</sst>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00"/>
    <numFmt numFmtId="166" formatCode="00000"/>
    <numFmt numFmtId="167" formatCode="00"/>
    <numFmt numFmtId="168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Helv"/>
    </font>
    <font>
      <b/>
      <sz val="12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8"/>
      <color rgb="FF333333"/>
      <name val="Arial"/>
      <family val="2"/>
    </font>
    <font>
      <sz val="12"/>
      <color rgb="FFFF0000"/>
      <name val="Arial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1" applyFont="1"/>
    <xf numFmtId="0" fontId="2" fillId="0" borderId="0" xfId="1" applyFont="1"/>
    <xf numFmtId="0" fontId="2" fillId="0" borderId="5" xfId="1" applyFont="1" applyBorder="1" applyAlignment="1">
      <alignment horizontal="center"/>
    </xf>
    <xf numFmtId="0" fontId="2" fillId="0" borderId="5" xfId="1" applyFont="1" applyBorder="1" applyAlignment="1">
      <alignment horizontal="center" wrapText="1"/>
    </xf>
    <xf numFmtId="43" fontId="3" fillId="2" borderId="7" xfId="2" applyFont="1" applyFill="1" applyBorder="1" applyAlignment="1" applyProtection="1">
      <protection locked="0"/>
    </xf>
    <xf numFmtId="43" fontId="3" fillId="2" borderId="8" xfId="2" applyFont="1" applyFill="1" applyBorder="1" applyAlignment="1" applyProtection="1">
      <protection locked="0"/>
    </xf>
    <xf numFmtId="43" fontId="3" fillId="2" borderId="9" xfId="2" applyFont="1" applyFill="1" applyBorder="1" applyAlignment="1" applyProtection="1">
      <protection locked="0"/>
    </xf>
    <xf numFmtId="43" fontId="3" fillId="2" borderId="6" xfId="2" applyFont="1" applyFill="1" applyBorder="1" applyAlignment="1">
      <alignment horizontal="right"/>
    </xf>
    <xf numFmtId="0" fontId="3" fillId="0" borderId="11" xfId="1" applyFont="1" applyBorder="1" applyAlignment="1">
      <alignment horizontal="right"/>
    </xf>
    <xf numFmtId="43" fontId="3" fillId="0" borderId="2" xfId="2" applyFont="1" applyFill="1" applyBorder="1" applyAlignment="1"/>
    <xf numFmtId="0" fontId="3" fillId="0" borderId="12" xfId="1" applyFont="1" applyBorder="1" applyAlignment="1">
      <alignment horizontal="right" vertical="top"/>
    </xf>
    <xf numFmtId="43" fontId="3" fillId="0" borderId="12" xfId="2" applyFont="1" applyBorder="1" applyAlignment="1">
      <alignment vertical="top"/>
    </xf>
    <xf numFmtId="43" fontId="3" fillId="0" borderId="12" xfId="2" applyFont="1" applyBorder="1" applyAlignment="1">
      <alignment horizontal="right" vertical="top"/>
    </xf>
    <xf numFmtId="43" fontId="3" fillId="0" borderId="11" xfId="2" applyFont="1" applyBorder="1" applyAlignment="1">
      <alignment horizontal="right" vertical="top"/>
    </xf>
    <xf numFmtId="0" fontId="3" fillId="0" borderId="0" xfId="1" applyFont="1" applyAlignment="1">
      <alignment vertical="top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 wrapText="1"/>
    </xf>
    <xf numFmtId="40" fontId="2" fillId="0" borderId="5" xfId="1" applyNumberFormat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164" fontId="2" fillId="0" borderId="14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0" fontId="3" fillId="0" borderId="0" xfId="1" applyFont="1" applyAlignment="1">
      <alignment horizontal="center"/>
    </xf>
    <xf numFmtId="165" fontId="3" fillId="3" borderId="6" xfId="1" applyNumberFormat="1" applyFont="1" applyFill="1" applyBorder="1" applyAlignment="1" applyProtection="1">
      <alignment horizontal="center"/>
      <protection locked="0"/>
    </xf>
    <xf numFmtId="165" fontId="3" fillId="0" borderId="6" xfId="1" applyNumberFormat="1" applyFont="1" applyBorder="1" applyAlignment="1">
      <alignment horizontal="center"/>
    </xf>
    <xf numFmtId="166" fontId="3" fillId="0" borderId="6" xfId="1" applyNumberFormat="1" applyFont="1" applyBorder="1" applyAlignment="1">
      <alignment horizontal="center"/>
    </xf>
    <xf numFmtId="167" fontId="3" fillId="2" borderId="6" xfId="1" applyNumberFormat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164" fontId="3" fillId="2" borderId="10" xfId="1" applyNumberFormat="1" applyFont="1" applyFill="1" applyBorder="1" applyAlignment="1" applyProtection="1">
      <alignment horizontal="center"/>
      <protection locked="0"/>
    </xf>
    <xf numFmtId="0" fontId="3" fillId="0" borderId="8" xfId="1" applyFont="1" applyBorder="1" applyAlignment="1">
      <alignment horizontal="left"/>
    </xf>
    <xf numFmtId="0" fontId="3" fillId="0" borderId="11" xfId="1" applyFont="1" applyBorder="1" applyAlignment="1">
      <alignment horizontal="left"/>
    </xf>
    <xf numFmtId="0" fontId="3" fillId="0" borderId="6" xfId="1" applyFont="1" applyFill="1" applyBorder="1" applyAlignment="1" applyProtection="1">
      <alignment horizontal="center"/>
      <protection locked="0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 vertical="top"/>
    </xf>
    <xf numFmtId="43" fontId="3" fillId="0" borderId="0" xfId="1" applyNumberFormat="1" applyFont="1"/>
    <xf numFmtId="0" fontId="5" fillId="4" borderId="0" xfId="0" applyFont="1" applyFill="1" applyAlignment="1">
      <alignment vertical="center" wrapText="1"/>
    </xf>
    <xf numFmtId="0" fontId="6" fillId="0" borderId="0" xfId="1" applyFont="1" applyAlignment="1">
      <alignment horizontal="center"/>
    </xf>
    <xf numFmtId="0" fontId="3" fillId="0" borderId="6" xfId="1" applyFont="1" applyFill="1" applyBorder="1" applyAlignment="1">
      <alignment horizontal="center"/>
    </xf>
    <xf numFmtId="43" fontId="3" fillId="0" borderId="6" xfId="1" quotePrefix="1" applyNumberFormat="1" applyFont="1" applyFill="1" applyBorder="1" applyAlignment="1">
      <alignment horizontal="right"/>
    </xf>
    <xf numFmtId="165" fontId="3" fillId="0" borderId="6" xfId="1" applyNumberFormat="1" applyFont="1" applyFill="1" applyBorder="1" applyAlignment="1">
      <alignment horizontal="center"/>
    </xf>
    <xf numFmtId="164" fontId="3" fillId="0" borderId="11" xfId="1" applyNumberFormat="1" applyFont="1" applyFill="1" applyBorder="1" applyAlignment="1">
      <alignment horizontal="center"/>
    </xf>
    <xf numFmtId="43" fontId="3" fillId="0" borderId="6" xfId="1" applyNumberFormat="1" applyFont="1" applyFill="1" applyBorder="1" applyAlignment="1">
      <alignment horizontal="right"/>
    </xf>
    <xf numFmtId="0" fontId="7" fillId="0" borderId="0" xfId="0" applyFont="1"/>
    <xf numFmtId="0" fontId="9" fillId="0" borderId="0" xfId="3" applyFont="1"/>
    <xf numFmtId="0" fontId="10" fillId="0" borderId="0" xfId="0" applyFont="1"/>
    <xf numFmtId="0" fontId="8" fillId="0" borderId="0" xfId="3"/>
    <xf numFmtId="43" fontId="3" fillId="2" borderId="9" xfId="2" applyFont="1" applyFill="1" applyBorder="1" applyAlignment="1" applyProtection="1"/>
    <xf numFmtId="10" fontId="0" fillId="0" borderId="0" xfId="0" applyNumberFormat="1"/>
    <xf numFmtId="168" fontId="0" fillId="0" borderId="0" xfId="4" applyNumberFormat="1" applyFont="1"/>
    <xf numFmtId="168" fontId="5" fillId="4" borderId="0" xfId="4" applyNumberFormat="1" applyFont="1" applyFill="1" applyAlignment="1">
      <alignment vertical="center" wrapText="1"/>
    </xf>
    <xf numFmtId="0" fontId="0" fillId="5" borderId="0" xfId="0" applyFill="1"/>
    <xf numFmtId="168" fontId="0" fillId="5" borderId="0" xfId="4" applyNumberFormat="1" applyFont="1" applyFill="1"/>
    <xf numFmtId="43" fontId="3" fillId="0" borderId="9" xfId="2" applyFont="1" applyFill="1" applyBorder="1" applyAlignment="1" applyProtection="1"/>
    <xf numFmtId="0" fontId="15" fillId="0" borderId="0" xfId="0" applyFont="1"/>
    <xf numFmtId="0" fontId="3" fillId="2" borderId="2" xfId="1" applyFont="1" applyFill="1" applyBorder="1" applyAlignment="1" applyProtection="1">
      <alignment horizontal="center"/>
      <protection locked="0"/>
    </xf>
    <xf numFmtId="0" fontId="2" fillId="0" borderId="0" xfId="1" applyFont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0" fontId="2" fillId="0" borderId="0" xfId="1" applyFont="1" applyAlignment="1">
      <alignment horizontal="left" vertical="top" wrapText="1"/>
    </xf>
    <xf numFmtId="0" fontId="2" fillId="0" borderId="0" xfId="1" applyFont="1" applyFill="1" applyAlignment="1">
      <alignment horizontal="left" vertical="top" wrapText="1"/>
    </xf>
    <xf numFmtId="0" fontId="4" fillId="0" borderId="0" xfId="1" applyFont="1" applyAlignment="1">
      <alignment horizontal="center"/>
    </xf>
    <xf numFmtId="44" fontId="3" fillId="3" borderId="3" xfId="1" applyNumberFormat="1" applyFont="1" applyFill="1" applyBorder="1" applyAlignment="1" applyProtection="1">
      <alignment horizontal="center"/>
      <protection locked="0"/>
    </xf>
    <xf numFmtId="0" fontId="3" fillId="0" borderId="4" xfId="1" applyFont="1" applyBorder="1" applyAlignment="1">
      <alignment horizontal="left"/>
    </xf>
    <xf numFmtId="0" fontId="2" fillId="0" borderId="0" xfId="1" applyFont="1" applyAlignment="1">
      <alignment horizontal="left" vertical="center" wrapText="1"/>
    </xf>
    <xf numFmtId="0" fontId="13" fillId="0" borderId="0" xfId="1" applyFont="1" applyFill="1" applyAlignment="1">
      <alignment horizontal="left" vertical="center" wrapText="1"/>
    </xf>
  </cellXfs>
  <cellStyles count="5">
    <cellStyle name="Comma" xfId="4" builtinId="3"/>
    <cellStyle name="Comma 2" xfId="2" xr:uid="{0A34F536-C165-440A-833D-A9CAA7F4935E}"/>
    <cellStyle name="Hyperlink" xfId="3" builtinId="8"/>
    <cellStyle name="Normal" xfId="0" builtinId="0"/>
    <cellStyle name="Normal 2" xfId="1" xr:uid="{3099F4E7-70C8-4B99-9F78-2FBB0C90842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82140-6339-4806-94D8-F881B4B3510F}">
  <dimension ref="A1:A5"/>
  <sheetViews>
    <sheetView tabSelected="1" workbookViewId="0">
      <selection activeCell="A5" sqref="A5"/>
    </sheetView>
  </sheetViews>
  <sheetFormatPr defaultRowHeight="15" x14ac:dyDescent="0.25"/>
  <cols>
    <col min="1" max="1" width="25.140625" bestFit="1" customWidth="1"/>
  </cols>
  <sheetData>
    <row r="1" spans="1:1" ht="18.75" x14ac:dyDescent="0.3">
      <c r="A1" s="42" t="s">
        <v>43</v>
      </c>
    </row>
    <row r="2" spans="1:1" x14ac:dyDescent="0.25">
      <c r="A2" s="43" t="s">
        <v>44</v>
      </c>
    </row>
    <row r="3" spans="1:1" x14ac:dyDescent="0.25">
      <c r="A3" s="43" t="s">
        <v>45</v>
      </c>
    </row>
    <row r="4" spans="1:1" x14ac:dyDescent="0.25">
      <c r="A4" s="45" t="s">
        <v>46</v>
      </c>
    </row>
    <row r="5" spans="1:1" x14ac:dyDescent="0.25">
      <c r="A5" s="44" t="s">
        <v>47</v>
      </c>
    </row>
  </sheetData>
  <hyperlinks>
    <hyperlink ref="A2" location="Template!A1" display="Template" xr:uid="{555F8D70-AC44-4A63-BF4F-D1B52C839605}"/>
    <hyperlink ref="A3" location="'Example - Template'!A1" display="Example - Template" xr:uid="{59B6BE06-0B6F-4994-892E-FAD84FA06F4F}"/>
    <hyperlink ref="A4" location="'Example - Amort table'!A1" display="Example - Amortization Table" xr:uid="{DD27584F-6244-42ED-BFFB-A7CE0D812BC9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2F4D2-B252-4F8D-B602-B46F60FE65A4}">
  <sheetPr>
    <pageSetUpPr fitToPage="1"/>
  </sheetPr>
  <dimension ref="A1:V60"/>
  <sheetViews>
    <sheetView workbookViewId="0">
      <selection activeCell="A23" sqref="A23:M23"/>
    </sheetView>
  </sheetViews>
  <sheetFormatPr defaultColWidth="0" defaultRowHeight="15" zeroHeight="1" x14ac:dyDescent="0.2"/>
  <cols>
    <col min="1" max="1" width="42.42578125" style="1" customWidth="1"/>
    <col min="2" max="2" width="12.5703125" style="1" bestFit="1" customWidth="1"/>
    <col min="3" max="3" width="17.5703125" style="1" bestFit="1" customWidth="1"/>
    <col min="4" max="4" width="16.5703125" style="1" bestFit="1" customWidth="1"/>
    <col min="5" max="5" width="17.5703125" style="1" bestFit="1" customWidth="1"/>
    <col min="6" max="7" width="20.42578125" style="1" bestFit="1" customWidth="1"/>
    <col min="8" max="8" width="3" style="1" bestFit="1" customWidth="1"/>
    <col min="9" max="9" width="14.85546875" style="1" bestFit="1" customWidth="1"/>
    <col min="10" max="10" width="6.5703125" style="1" hidden="1" customWidth="1"/>
    <col min="11" max="11" width="9.5703125" style="1" hidden="1" customWidth="1"/>
    <col min="12" max="12" width="16.140625" style="1" bestFit="1" customWidth="1"/>
    <col min="13" max="13" width="54.42578125" style="1" bestFit="1" customWidth="1"/>
    <col min="14" max="14" width="6.140625" style="1" bestFit="1" customWidth="1"/>
    <col min="15" max="15" width="6.42578125" style="22" bestFit="1" customWidth="1"/>
    <col min="16" max="16" width="6.85546875" style="22" bestFit="1" customWidth="1"/>
    <col min="17" max="17" width="6.5703125" style="1" bestFit="1" customWidth="1"/>
    <col min="18" max="22" width="13.85546875" style="1" hidden="1" customWidth="1"/>
    <col min="23" max="16384" width="2.140625" style="1" hidden="1"/>
  </cols>
  <sheetData>
    <row r="1" spans="1:17" ht="15.75" x14ac:dyDescent="0.25">
      <c r="A1" s="55" t="s">
        <v>101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7" ht="15.75" x14ac:dyDescent="0.25">
      <c r="A2" s="2" t="s">
        <v>0</v>
      </c>
      <c r="B2" s="56"/>
      <c r="C2" s="56"/>
      <c r="D2" s="56"/>
      <c r="E2" s="56"/>
      <c r="F2" s="56"/>
      <c r="G2" s="2" t="s">
        <v>1</v>
      </c>
      <c r="H2" s="56"/>
      <c r="I2" s="56"/>
      <c r="J2" s="56"/>
      <c r="K2" s="56"/>
      <c r="L2" s="56"/>
      <c r="M2" s="56"/>
    </row>
    <row r="3" spans="1:17" ht="15.75" x14ac:dyDescent="0.25">
      <c r="A3" s="2" t="s">
        <v>2</v>
      </c>
      <c r="B3" s="54"/>
      <c r="C3" s="54"/>
      <c r="D3" s="54"/>
      <c r="E3" s="54"/>
      <c r="F3" s="54"/>
      <c r="G3" s="2" t="s">
        <v>3</v>
      </c>
      <c r="H3" s="54"/>
      <c r="I3" s="54"/>
      <c r="J3" s="54"/>
      <c r="K3" s="54"/>
      <c r="L3" s="54"/>
      <c r="M3" s="54"/>
    </row>
    <row r="4" spans="1:17" ht="15.75" x14ac:dyDescent="0.25">
      <c r="A4" s="2" t="s">
        <v>4</v>
      </c>
      <c r="B4" s="54"/>
      <c r="C4" s="54"/>
      <c r="D4" s="54"/>
      <c r="E4" s="54"/>
      <c r="F4" s="54"/>
      <c r="G4" s="2" t="s">
        <v>5</v>
      </c>
      <c r="H4" s="54"/>
      <c r="I4" s="54"/>
      <c r="J4" s="54"/>
      <c r="K4" s="54"/>
      <c r="L4" s="54"/>
      <c r="M4" s="54"/>
    </row>
    <row r="5" spans="1:17" ht="15.75" x14ac:dyDescent="0.25">
      <c r="A5" s="2" t="s">
        <v>6</v>
      </c>
      <c r="B5" s="54"/>
      <c r="C5" s="54"/>
      <c r="D5" s="54"/>
      <c r="E5" s="54"/>
      <c r="F5" s="54"/>
      <c r="G5" s="2" t="s">
        <v>7</v>
      </c>
      <c r="H5" s="54"/>
      <c r="I5" s="54"/>
      <c r="J5" s="54"/>
      <c r="K5" s="54"/>
      <c r="L5" s="54"/>
      <c r="M5" s="54"/>
    </row>
    <row r="6" spans="1:17" ht="15.75" x14ac:dyDescent="0.25">
      <c r="A6" s="2" t="s">
        <v>8</v>
      </c>
      <c r="B6" s="54"/>
      <c r="C6" s="54"/>
      <c r="D6" s="54"/>
      <c r="E6" s="54"/>
      <c r="F6" s="54"/>
      <c r="G6" s="2" t="s">
        <v>9</v>
      </c>
      <c r="H6" s="54"/>
      <c r="I6" s="54"/>
      <c r="J6" s="54"/>
      <c r="K6" s="54"/>
      <c r="L6" s="54"/>
      <c r="M6" s="54"/>
    </row>
    <row r="7" spans="1:17" ht="16.5" thickBot="1" x14ac:dyDescent="0.3">
      <c r="A7" s="2" t="s">
        <v>10</v>
      </c>
      <c r="B7" s="60">
        <f>SUM(G13:G20)</f>
        <v>0</v>
      </c>
      <c r="C7" s="60"/>
      <c r="D7" s="60"/>
      <c r="E7" s="60"/>
      <c r="F7" s="60"/>
      <c r="H7" s="61"/>
      <c r="I7" s="61"/>
      <c r="J7" s="61"/>
      <c r="K7" s="61"/>
      <c r="L7" s="61"/>
      <c r="M7" s="61"/>
    </row>
    <row r="8" spans="1:17" ht="32.25" thickBot="1" x14ac:dyDescent="0.3">
      <c r="A8" s="3" t="s">
        <v>34</v>
      </c>
      <c r="B8" s="4" t="s">
        <v>11</v>
      </c>
      <c r="C8" s="3" t="s">
        <v>12</v>
      </c>
      <c r="D8" s="3" t="s">
        <v>13</v>
      </c>
      <c r="E8" s="4" t="s">
        <v>14</v>
      </c>
      <c r="F8" s="4" t="s">
        <v>15</v>
      </c>
      <c r="G8" s="4" t="s">
        <v>33</v>
      </c>
      <c r="I8" s="4" t="s">
        <v>37</v>
      </c>
      <c r="M8" s="2"/>
    </row>
    <row r="9" spans="1:17" x14ac:dyDescent="0.2">
      <c r="A9" s="27"/>
      <c r="B9" s="5"/>
      <c r="C9" s="6"/>
      <c r="D9" s="7"/>
      <c r="E9" s="46">
        <f>B9+C9-D9</f>
        <v>0</v>
      </c>
      <c r="F9" s="8"/>
      <c r="G9" s="8"/>
      <c r="I9" s="8"/>
      <c r="M9" s="34"/>
    </row>
    <row r="10" spans="1:17" x14ac:dyDescent="0.2">
      <c r="A10" s="9"/>
      <c r="B10" s="10"/>
      <c r="C10" s="10"/>
      <c r="D10" s="10"/>
      <c r="E10" s="10"/>
      <c r="F10" s="10"/>
    </row>
    <row r="11" spans="1:17" s="15" customFormat="1" ht="15.75" thickBot="1" x14ac:dyDescent="0.3">
      <c r="A11" s="11"/>
      <c r="B11" s="12"/>
      <c r="C11" s="12"/>
      <c r="D11" s="12"/>
      <c r="E11" s="13"/>
      <c r="F11" s="14"/>
      <c r="O11" s="33"/>
      <c r="P11" s="33"/>
    </row>
    <row r="12" spans="1:17" s="22" customFormat="1" ht="32.25" thickBot="1" x14ac:dyDescent="0.3">
      <c r="A12" s="4" t="s">
        <v>16</v>
      </c>
      <c r="B12" s="4" t="s">
        <v>17</v>
      </c>
      <c r="C12" s="4" t="s">
        <v>18</v>
      </c>
      <c r="D12" s="16" t="s">
        <v>19</v>
      </c>
      <c r="E12" s="3" t="s">
        <v>20</v>
      </c>
      <c r="F12" s="17" t="s">
        <v>21</v>
      </c>
      <c r="G12" s="18" t="s">
        <v>22</v>
      </c>
      <c r="H12" s="19" t="s">
        <v>23</v>
      </c>
      <c r="I12" s="4" t="s">
        <v>24</v>
      </c>
      <c r="J12" s="17" t="s">
        <v>25</v>
      </c>
      <c r="K12" s="3" t="s">
        <v>26</v>
      </c>
      <c r="L12" s="20" t="s">
        <v>27</v>
      </c>
      <c r="M12" s="21" t="s">
        <v>28</v>
      </c>
    </row>
    <row r="13" spans="1:17" x14ac:dyDescent="0.2">
      <c r="A13" s="23">
        <v>1</v>
      </c>
      <c r="B13" s="23">
        <f>H2</f>
        <v>0</v>
      </c>
      <c r="C13" s="24">
        <v>644</v>
      </c>
      <c r="D13" s="25">
        <v>99999</v>
      </c>
      <c r="E13" s="26" t="s">
        <v>29</v>
      </c>
      <c r="F13" s="37" t="s">
        <v>30</v>
      </c>
      <c r="G13" s="38">
        <f>+C9+M9</f>
        <v>0</v>
      </c>
      <c r="H13" s="39"/>
      <c r="I13" s="40" t="s">
        <v>56</v>
      </c>
      <c r="J13" s="27" t="s">
        <v>30</v>
      </c>
      <c r="K13" s="24" t="s">
        <v>30</v>
      </c>
      <c r="L13" s="28" t="s">
        <v>35</v>
      </c>
      <c r="M13" s="30" t="s">
        <v>49</v>
      </c>
    </row>
    <row r="14" spans="1:17" ht="15.75" thickBot="1" x14ac:dyDescent="0.25">
      <c r="A14" s="23">
        <v>2</v>
      </c>
      <c r="B14" s="23">
        <f>B13</f>
        <v>0</v>
      </c>
      <c r="C14" s="24">
        <v>645</v>
      </c>
      <c r="D14" s="25">
        <v>99999</v>
      </c>
      <c r="E14" s="26" t="s">
        <v>29</v>
      </c>
      <c r="F14" s="37" t="s">
        <v>30</v>
      </c>
      <c r="G14" s="41">
        <f>C9</f>
        <v>0</v>
      </c>
      <c r="H14" s="39"/>
      <c r="I14" s="40">
        <v>1290</v>
      </c>
      <c r="J14" s="27" t="s">
        <v>30</v>
      </c>
      <c r="K14" s="24" t="s">
        <v>30</v>
      </c>
      <c r="L14" s="28" t="s">
        <v>35</v>
      </c>
      <c r="M14" s="30" t="s">
        <v>50</v>
      </c>
    </row>
    <row r="15" spans="1:17" ht="15.75" thickBot="1" x14ac:dyDescent="0.25">
      <c r="A15" s="23">
        <v>3</v>
      </c>
      <c r="B15" s="23">
        <f t="shared" ref="B15:B20" si="0">B14</f>
        <v>0</v>
      </c>
      <c r="C15" s="24">
        <v>633</v>
      </c>
      <c r="D15" s="25">
        <v>99999</v>
      </c>
      <c r="E15" s="26" t="s">
        <v>29</v>
      </c>
      <c r="F15" s="31" t="s">
        <v>31</v>
      </c>
      <c r="G15" s="41">
        <f>D9+G9-I9</f>
        <v>0</v>
      </c>
      <c r="H15" s="39"/>
      <c r="I15" s="40">
        <v>9999</v>
      </c>
      <c r="J15" s="27" t="s">
        <v>30</v>
      </c>
      <c r="K15" s="24" t="s">
        <v>30</v>
      </c>
      <c r="L15" s="28" t="s">
        <v>35</v>
      </c>
      <c r="M15" s="29" t="s">
        <v>51</v>
      </c>
      <c r="Q15" s="32"/>
    </row>
    <row r="16" spans="1:17" ht="15.75" thickBot="1" x14ac:dyDescent="0.25">
      <c r="A16" s="23">
        <v>4</v>
      </c>
      <c r="B16" s="23">
        <f>B18</f>
        <v>0</v>
      </c>
      <c r="C16" s="24">
        <v>632</v>
      </c>
      <c r="D16" s="25">
        <v>99999</v>
      </c>
      <c r="E16" s="26" t="s">
        <v>29</v>
      </c>
      <c r="F16" s="31">
        <v>7802</v>
      </c>
      <c r="G16" s="41">
        <f>+G9</f>
        <v>0</v>
      </c>
      <c r="H16" s="39"/>
      <c r="I16" s="40">
        <v>9999</v>
      </c>
      <c r="J16" s="27" t="s">
        <v>30</v>
      </c>
      <c r="K16" s="24" t="s">
        <v>30</v>
      </c>
      <c r="L16" s="28" t="s">
        <v>35</v>
      </c>
      <c r="M16" s="29" t="s">
        <v>52</v>
      </c>
    </row>
    <row r="17" spans="1:17" ht="15.75" thickBot="1" x14ac:dyDescent="0.25">
      <c r="A17" s="23">
        <v>5</v>
      </c>
      <c r="B17" s="23">
        <f>B15</f>
        <v>0</v>
      </c>
      <c r="C17" s="24">
        <v>644</v>
      </c>
      <c r="D17" s="25">
        <v>99999</v>
      </c>
      <c r="E17" s="26" t="s">
        <v>29</v>
      </c>
      <c r="F17" s="37" t="s">
        <v>30</v>
      </c>
      <c r="G17" s="41">
        <f>D9</f>
        <v>0</v>
      </c>
      <c r="H17" s="39"/>
      <c r="I17" s="40">
        <v>1290</v>
      </c>
      <c r="J17" s="27" t="s">
        <v>30</v>
      </c>
      <c r="K17" s="24" t="s">
        <v>30</v>
      </c>
      <c r="L17" s="28" t="s">
        <v>35</v>
      </c>
      <c r="M17" s="29" t="s">
        <v>51</v>
      </c>
      <c r="O17" s="36"/>
    </row>
    <row r="18" spans="1:17" x14ac:dyDescent="0.2">
      <c r="A18" s="23">
        <v>6</v>
      </c>
      <c r="B18" s="23">
        <f>B17</f>
        <v>0</v>
      </c>
      <c r="C18" s="24">
        <v>645</v>
      </c>
      <c r="D18" s="25">
        <v>99999</v>
      </c>
      <c r="E18" s="26" t="s">
        <v>29</v>
      </c>
      <c r="F18" s="37" t="s">
        <v>30</v>
      </c>
      <c r="G18" s="41">
        <f>+I9</f>
        <v>0</v>
      </c>
      <c r="H18" s="39"/>
      <c r="I18" s="40">
        <v>1110</v>
      </c>
      <c r="J18" s="27" t="s">
        <v>30</v>
      </c>
      <c r="K18" s="24" t="s">
        <v>30</v>
      </c>
      <c r="L18" s="28" t="s">
        <v>35</v>
      </c>
      <c r="M18" s="29" t="s">
        <v>53</v>
      </c>
      <c r="Q18" s="32"/>
    </row>
    <row r="19" spans="1:17" x14ac:dyDescent="0.2">
      <c r="A19" s="23">
        <v>7</v>
      </c>
      <c r="B19" s="23">
        <f>B16</f>
        <v>0</v>
      </c>
      <c r="C19" s="24">
        <v>647</v>
      </c>
      <c r="D19" s="25">
        <v>99999</v>
      </c>
      <c r="E19" s="26" t="s">
        <v>29</v>
      </c>
      <c r="F19" s="37" t="s">
        <v>30</v>
      </c>
      <c r="G19" s="41">
        <f>+F9</f>
        <v>0</v>
      </c>
      <c r="H19" s="39"/>
      <c r="I19" s="40">
        <v>1190</v>
      </c>
      <c r="J19" s="27" t="s">
        <v>30</v>
      </c>
      <c r="K19" s="24" t="s">
        <v>30</v>
      </c>
      <c r="L19" s="28" t="s">
        <v>35</v>
      </c>
      <c r="M19" s="30" t="s">
        <v>55</v>
      </c>
    </row>
    <row r="20" spans="1:17" x14ac:dyDescent="0.2">
      <c r="A20" s="23">
        <v>8</v>
      </c>
      <c r="B20" s="23">
        <f t="shared" si="0"/>
        <v>0</v>
      </c>
      <c r="C20" s="24">
        <v>647</v>
      </c>
      <c r="D20" s="25">
        <v>99999</v>
      </c>
      <c r="E20" s="26" t="s">
        <v>29</v>
      </c>
      <c r="F20" s="37" t="s">
        <v>30</v>
      </c>
      <c r="G20" s="41">
        <f>+G19</f>
        <v>0</v>
      </c>
      <c r="H20" s="39" t="s">
        <v>23</v>
      </c>
      <c r="I20" s="40">
        <v>1290</v>
      </c>
      <c r="J20" s="27" t="s">
        <v>30</v>
      </c>
      <c r="K20" s="24" t="s">
        <v>30</v>
      </c>
      <c r="L20" s="28" t="s">
        <v>35</v>
      </c>
      <c r="M20" s="30" t="s">
        <v>54</v>
      </c>
    </row>
    <row r="21" spans="1:17" ht="44.25" customHeight="1" x14ac:dyDescent="0.2">
      <c r="A21" s="57" t="s">
        <v>98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</row>
    <row r="22" spans="1:17" ht="46.5" customHeight="1" x14ac:dyDescent="0.2">
      <c r="A22" s="58" t="s">
        <v>104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1:17" ht="111" customHeight="1" x14ac:dyDescent="0.2">
      <c r="A23" s="58" t="s">
        <v>105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1:17" x14ac:dyDescent="0.2">
      <c r="A24" s="59" t="s">
        <v>32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</row>
    <row r="31" spans="1:17" x14ac:dyDescent="0.2">
      <c r="L31" s="34"/>
    </row>
    <row r="32" spans="1:17" x14ac:dyDescent="0.2"/>
    <row r="47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</sheetData>
  <mergeCells count="17">
    <mergeCell ref="A21:M21"/>
    <mergeCell ref="A22:M22"/>
    <mergeCell ref="A23:M23"/>
    <mergeCell ref="A24:M24"/>
    <mergeCell ref="B5:F5"/>
    <mergeCell ref="H5:M5"/>
    <mergeCell ref="B6:F6"/>
    <mergeCell ref="H6:M6"/>
    <mergeCell ref="B7:F7"/>
    <mergeCell ref="H7:M7"/>
    <mergeCell ref="B4:F4"/>
    <mergeCell ref="H4:M4"/>
    <mergeCell ref="A1:M1"/>
    <mergeCell ref="B2:F2"/>
    <mergeCell ref="H2:M2"/>
    <mergeCell ref="B3:F3"/>
    <mergeCell ref="H3:M3"/>
  </mergeCells>
  <dataValidations count="17">
    <dataValidation allowBlank="1" showInputMessage="1" showErrorMessage="1" prompt="Input Current Document Number" sqref="H5" xr:uid="{16925C1F-FE4B-4578-9864-C2426F1193FB}"/>
    <dataValidation allowBlank="1" showInputMessage="1" showErrorMessage="1" prompt="Insert Name of Whom Entered" sqref="H4" xr:uid="{69AE54FC-EBE1-4984-A375-5D0AAFEB18FB}"/>
    <dataValidation allowBlank="1" showInputMessage="1" showErrorMessage="1" prompt="Insert Name of Whom Prepared" sqref="H3" xr:uid="{9216A0B7-0568-4E88-B9DE-A1C6910BC031}"/>
    <dataValidation allowBlank="1" showInputMessage="1" showErrorMessage="1" prompt="Input Financial Agency" sqref="H2" xr:uid="{0B1E64D1-5B21-4603-9F7C-B47C7ACFDAE0}"/>
    <dataValidation allowBlank="1" showInputMessage="1" showErrorMessage="1" prompt="Input Effective Date" sqref="H6" xr:uid="{8D2B90A7-5395-4E02-9081-55E0FBDC32CB}"/>
    <dataValidation allowBlank="1" showInputMessage="1" showErrorMessage="1" prompt="Input Edit Mode" sqref="B6" xr:uid="{18C177CA-4E41-4F07-8546-06C27CF65011}"/>
    <dataValidation allowBlank="1" showInputMessage="1" showErrorMessage="1" prompt="Input Batch Number" sqref="B5" xr:uid="{3BF8FFD2-8C9D-4CCA-B0D0-FFC39CDA6D1C}"/>
    <dataValidation allowBlank="1" showInputMessage="1" showErrorMessage="1" prompt="Input Batch Type" sqref="B4" xr:uid="{16953DD2-B307-48AC-AFA2-80CF94C6E03F}"/>
    <dataValidation allowBlank="1" showInputMessage="1" showErrorMessage="1" prompt="Input Batch Date" sqref="B3" xr:uid="{B5549B1C-07CC-4345-94FE-723703BFB7F9}"/>
    <dataValidation allowBlank="1" showInputMessage="1" showErrorMessage="1" prompt="Input Batch Agency" sqref="B2" xr:uid="{B93A9DC1-50EE-4A88-BE4A-4C95C0BBD4F1}"/>
    <dataValidation allowBlank="1" showInputMessage="1" showErrorMessage="1" prompt="Input Amounts Due within One Year from Long-Term Liabilities Note Query" sqref="F9:G9 I9" xr:uid="{E9B9BCCD-BB3C-4E2E-ABAB-A95A5B67ADAC}"/>
    <dataValidation allowBlank="1" showInputMessage="1" showErrorMessage="1" prompt="Input Reduction from Long-Term Liabilities Note Query" sqref="D9" xr:uid="{96171085-DB79-415B-AC49-B035F91886B3}"/>
    <dataValidation allowBlank="1" showInputMessage="1" showErrorMessage="1" prompt="Input Additions from Long-Term Liabilites Note Query" sqref="C9" xr:uid="{86139AD2-4B00-43D4-B46C-2829879D9518}"/>
    <dataValidation allowBlank="1" showInputMessage="1" showErrorMessage="1" prompt="Input Beginning Balance from Long-Term Liabilities Note Query" sqref="B9" xr:uid="{19AF033F-1E50-4710-85EA-072D2EDE9A2F}"/>
    <dataValidation allowBlank="1" showInputMessage="1" showErrorMessage="1" prompt="Input 4 digit Comptroller Object code beginning with a 7" sqref="F15:F16" xr:uid="{B19D040D-270C-49BB-BF56-736A572C1975}"/>
    <dataValidation allowBlank="1" showInputMessage="1" showErrorMessage="1" prompt="Input 4 digit D23 fund number" sqref="L13:L20" xr:uid="{73FB9EE2-A5B1-4BF0-B816-CB7ED595B63F}"/>
    <dataValidation allowBlank="1" showInputMessage="1" showErrorMessage="1" prompt="Input appropriation year." sqref="E13:E20" xr:uid="{0C93D597-7920-47AE-B9E0-4F4F1ABA4C90}"/>
  </dataValidations>
  <printOptions horizontalCentered="1"/>
  <pageMargins left="0.25" right="0.25" top="0.5" bottom="0.5" header="0" footer="0"/>
  <pageSetup paperSize="5" scale="66" orientation="landscape" r:id="rId1"/>
  <headerFooter alignWithMargins="0">
    <oddHeader>&amp;L&amp;"Arial,Bold"&amp;16AFR Data Entry Template
FT12 Record Long Term Liabilities - Capital Lease Obligations in USAS</oddHeader>
    <oddFooter>&amp;C&amp;"Arial,Regular"&amp;9&amp;F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61E52-4CD9-45FA-BDE7-32031274F90A}">
  <sheetPr>
    <pageSetUpPr fitToPage="1"/>
  </sheetPr>
  <dimension ref="A1:V60"/>
  <sheetViews>
    <sheetView topLeftCell="A6" workbookViewId="0">
      <selection activeCell="A23" sqref="A23:M23"/>
    </sheetView>
  </sheetViews>
  <sheetFormatPr defaultColWidth="0" defaultRowHeight="15" zeroHeight="1" x14ac:dyDescent="0.2"/>
  <cols>
    <col min="1" max="1" width="42.42578125" style="1" customWidth="1"/>
    <col min="2" max="2" width="12.5703125" style="1" bestFit="1" customWidth="1"/>
    <col min="3" max="3" width="17.5703125" style="1" bestFit="1" customWidth="1"/>
    <col min="4" max="4" width="16.5703125" style="1" bestFit="1" customWidth="1"/>
    <col min="5" max="5" width="17.5703125" style="1" bestFit="1" customWidth="1"/>
    <col min="6" max="7" width="20.42578125" style="1" bestFit="1" customWidth="1"/>
    <col min="8" max="8" width="3" style="1" bestFit="1" customWidth="1"/>
    <col min="9" max="9" width="14.85546875" style="1" bestFit="1" customWidth="1"/>
    <col min="10" max="10" width="6.5703125" style="1" hidden="1" customWidth="1"/>
    <col min="11" max="11" width="9.5703125" style="1" hidden="1" customWidth="1"/>
    <col min="12" max="12" width="16.140625" style="1" bestFit="1" customWidth="1"/>
    <col min="13" max="13" width="54.42578125" style="1" bestFit="1" customWidth="1"/>
    <col min="14" max="14" width="6.140625" style="1" bestFit="1" customWidth="1"/>
    <col min="15" max="15" width="6.42578125" style="22" bestFit="1" customWidth="1"/>
    <col min="16" max="16" width="6.85546875" style="22" bestFit="1" customWidth="1"/>
    <col min="17" max="17" width="6.5703125" style="1" bestFit="1" customWidth="1"/>
    <col min="18" max="22" width="13.85546875" style="1" hidden="1" customWidth="1"/>
    <col min="23" max="16384" width="2.140625" style="1" hidden="1"/>
  </cols>
  <sheetData>
    <row r="1" spans="1:17" ht="15.75" x14ac:dyDescent="0.25">
      <c r="A1" s="55" t="s">
        <v>48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7" ht="15.75" x14ac:dyDescent="0.25">
      <c r="A2" s="2" t="s">
        <v>0</v>
      </c>
      <c r="B2" s="56"/>
      <c r="C2" s="56"/>
      <c r="D2" s="56"/>
      <c r="E2" s="56"/>
      <c r="F2" s="56"/>
      <c r="G2" s="2" t="s">
        <v>1</v>
      </c>
      <c r="H2" s="56"/>
      <c r="I2" s="56"/>
      <c r="J2" s="56"/>
      <c r="K2" s="56"/>
      <c r="L2" s="56"/>
      <c r="M2" s="56"/>
    </row>
    <row r="3" spans="1:17" ht="15.75" x14ac:dyDescent="0.25">
      <c r="A3" s="2" t="s">
        <v>2</v>
      </c>
      <c r="B3" s="54"/>
      <c r="C3" s="54"/>
      <c r="D3" s="54"/>
      <c r="E3" s="54"/>
      <c r="F3" s="54"/>
      <c r="G3" s="2" t="s">
        <v>3</v>
      </c>
      <c r="H3" s="54"/>
      <c r="I3" s="54"/>
      <c r="J3" s="54"/>
      <c r="K3" s="54"/>
      <c r="L3" s="54"/>
      <c r="M3" s="54"/>
    </row>
    <row r="4" spans="1:17" ht="15.75" x14ac:dyDescent="0.25">
      <c r="A4" s="2" t="s">
        <v>4</v>
      </c>
      <c r="B4" s="54"/>
      <c r="C4" s="54"/>
      <c r="D4" s="54"/>
      <c r="E4" s="54"/>
      <c r="F4" s="54"/>
      <c r="G4" s="2" t="s">
        <v>5</v>
      </c>
      <c r="H4" s="54"/>
      <c r="I4" s="54"/>
      <c r="J4" s="54"/>
      <c r="K4" s="54"/>
      <c r="L4" s="54"/>
      <c r="M4" s="54"/>
    </row>
    <row r="5" spans="1:17" ht="15.75" x14ac:dyDescent="0.25">
      <c r="A5" s="2" t="s">
        <v>6</v>
      </c>
      <c r="B5" s="54"/>
      <c r="C5" s="54"/>
      <c r="D5" s="54"/>
      <c r="E5" s="54"/>
      <c r="F5" s="54"/>
      <c r="G5" s="2" t="s">
        <v>7</v>
      </c>
      <c r="H5" s="54"/>
      <c r="I5" s="54"/>
      <c r="J5" s="54"/>
      <c r="K5" s="54"/>
      <c r="L5" s="54"/>
      <c r="M5" s="54"/>
    </row>
    <row r="6" spans="1:17" ht="15.75" x14ac:dyDescent="0.25">
      <c r="A6" s="2" t="s">
        <v>8</v>
      </c>
      <c r="B6" s="54"/>
      <c r="C6" s="54"/>
      <c r="D6" s="54"/>
      <c r="E6" s="54"/>
      <c r="F6" s="54"/>
      <c r="G6" s="2" t="s">
        <v>9</v>
      </c>
      <c r="H6" s="54"/>
      <c r="I6" s="54"/>
      <c r="J6" s="54"/>
      <c r="K6" s="54"/>
      <c r="L6" s="54"/>
      <c r="M6" s="54"/>
    </row>
    <row r="7" spans="1:17" ht="16.5" thickBot="1" x14ac:dyDescent="0.3">
      <c r="A7" s="2" t="s">
        <v>10</v>
      </c>
      <c r="B7" s="60">
        <f>SUM(G13:G20)</f>
        <v>84889640</v>
      </c>
      <c r="C7" s="60"/>
      <c r="D7" s="60"/>
      <c r="E7" s="60"/>
      <c r="F7" s="60"/>
      <c r="H7" s="61"/>
      <c r="I7" s="61"/>
      <c r="J7" s="61"/>
      <c r="K7" s="61"/>
      <c r="L7" s="61"/>
      <c r="M7" s="61"/>
    </row>
    <row r="8" spans="1:17" ht="32.25" thickBot="1" x14ac:dyDescent="0.3">
      <c r="A8" s="3" t="s">
        <v>34</v>
      </c>
      <c r="B8" s="4" t="s">
        <v>11</v>
      </c>
      <c r="C8" s="3" t="s">
        <v>12</v>
      </c>
      <c r="D8" s="3" t="s">
        <v>13</v>
      </c>
      <c r="E8" s="4" t="s">
        <v>14</v>
      </c>
      <c r="F8" s="4" t="s">
        <v>15</v>
      </c>
      <c r="G8" s="4" t="s">
        <v>33</v>
      </c>
      <c r="I8" s="4" t="s">
        <v>37</v>
      </c>
      <c r="M8" s="2"/>
    </row>
    <row r="9" spans="1:17" x14ac:dyDescent="0.2">
      <c r="A9" s="27"/>
      <c r="B9" s="5">
        <v>0</v>
      </c>
      <c r="C9" s="6">
        <v>40000000</v>
      </c>
      <c r="D9" s="7">
        <v>428000</v>
      </c>
      <c r="E9" s="52">
        <f>B9+C9-D9</f>
        <v>39572000</v>
      </c>
      <c r="F9" s="8">
        <v>444820</v>
      </c>
      <c r="G9" s="8">
        <v>1572000</v>
      </c>
      <c r="I9" s="8">
        <v>0</v>
      </c>
      <c r="M9" s="34"/>
    </row>
    <row r="10" spans="1:17" x14ac:dyDescent="0.2">
      <c r="A10" s="9"/>
      <c r="B10" s="10"/>
      <c r="C10" s="10"/>
      <c r="D10" s="10"/>
      <c r="E10" s="10"/>
      <c r="F10" s="10"/>
    </row>
    <row r="11" spans="1:17" s="15" customFormat="1" ht="15.75" thickBot="1" x14ac:dyDescent="0.3">
      <c r="A11" s="11"/>
      <c r="B11" s="12"/>
      <c r="C11" s="12"/>
      <c r="D11" s="12"/>
      <c r="E11" s="13"/>
      <c r="F11" s="14"/>
      <c r="O11" s="33"/>
      <c r="P11" s="33"/>
    </row>
    <row r="12" spans="1:17" s="22" customFormat="1" ht="32.25" thickBot="1" x14ac:dyDescent="0.3">
      <c r="A12" s="4" t="s">
        <v>16</v>
      </c>
      <c r="B12" s="4" t="s">
        <v>17</v>
      </c>
      <c r="C12" s="4" t="s">
        <v>18</v>
      </c>
      <c r="D12" s="16" t="s">
        <v>19</v>
      </c>
      <c r="E12" s="3" t="s">
        <v>20</v>
      </c>
      <c r="F12" s="17" t="s">
        <v>21</v>
      </c>
      <c r="G12" s="18" t="s">
        <v>22</v>
      </c>
      <c r="H12" s="19" t="s">
        <v>23</v>
      </c>
      <c r="I12" s="4" t="s">
        <v>24</v>
      </c>
      <c r="J12" s="17" t="s">
        <v>25</v>
      </c>
      <c r="K12" s="3" t="s">
        <v>26</v>
      </c>
      <c r="L12" s="20" t="s">
        <v>27</v>
      </c>
      <c r="M12" s="21" t="s">
        <v>28</v>
      </c>
    </row>
    <row r="13" spans="1:17" x14ac:dyDescent="0.2">
      <c r="A13" s="23">
        <v>1</v>
      </c>
      <c r="B13" s="23">
        <f>H2</f>
        <v>0</v>
      </c>
      <c r="C13" s="24">
        <v>644</v>
      </c>
      <c r="D13" s="25">
        <v>99999</v>
      </c>
      <c r="E13" s="26" t="s">
        <v>29</v>
      </c>
      <c r="F13" s="37" t="s">
        <v>30</v>
      </c>
      <c r="G13" s="38">
        <f>+C9+M9</f>
        <v>40000000</v>
      </c>
      <c r="H13" s="39"/>
      <c r="I13" s="40" t="s">
        <v>56</v>
      </c>
      <c r="J13" s="27" t="s">
        <v>30</v>
      </c>
      <c r="K13" s="24" t="s">
        <v>30</v>
      </c>
      <c r="L13" s="28" t="s">
        <v>35</v>
      </c>
      <c r="M13" s="30" t="s">
        <v>49</v>
      </c>
    </row>
    <row r="14" spans="1:17" ht="15.75" thickBot="1" x14ac:dyDescent="0.25">
      <c r="A14" s="23">
        <v>2</v>
      </c>
      <c r="B14" s="23">
        <f>B13</f>
        <v>0</v>
      </c>
      <c r="C14" s="24">
        <v>645</v>
      </c>
      <c r="D14" s="25">
        <v>99999</v>
      </c>
      <c r="E14" s="26" t="s">
        <v>29</v>
      </c>
      <c r="F14" s="37" t="s">
        <v>30</v>
      </c>
      <c r="G14" s="41">
        <f>C9</f>
        <v>40000000</v>
      </c>
      <c r="H14" s="39"/>
      <c r="I14" s="40">
        <v>1290</v>
      </c>
      <c r="J14" s="27" t="s">
        <v>30</v>
      </c>
      <c r="K14" s="24" t="s">
        <v>30</v>
      </c>
      <c r="L14" s="28" t="s">
        <v>35</v>
      </c>
      <c r="M14" s="30" t="s">
        <v>50</v>
      </c>
    </row>
    <row r="15" spans="1:17" ht="15.75" thickBot="1" x14ac:dyDescent="0.25">
      <c r="A15" s="23">
        <v>3</v>
      </c>
      <c r="B15" s="23">
        <f t="shared" ref="B15:B20" si="0">B14</f>
        <v>0</v>
      </c>
      <c r="C15" s="24">
        <v>633</v>
      </c>
      <c r="D15" s="25">
        <v>99999</v>
      </c>
      <c r="E15" s="26" t="s">
        <v>29</v>
      </c>
      <c r="F15" s="31" t="s">
        <v>31</v>
      </c>
      <c r="G15" s="41">
        <f>D9+G9-I9</f>
        <v>2000000</v>
      </c>
      <c r="H15" s="39"/>
      <c r="I15" s="40">
        <v>9999</v>
      </c>
      <c r="J15" s="27" t="s">
        <v>30</v>
      </c>
      <c r="K15" s="24" t="s">
        <v>30</v>
      </c>
      <c r="L15" s="28" t="s">
        <v>35</v>
      </c>
      <c r="M15" s="29" t="s">
        <v>51</v>
      </c>
      <c r="Q15" s="32"/>
    </row>
    <row r="16" spans="1:17" ht="15.75" thickBot="1" x14ac:dyDescent="0.25">
      <c r="A16" s="23">
        <v>4</v>
      </c>
      <c r="B16" s="23">
        <f>B18</f>
        <v>0</v>
      </c>
      <c r="C16" s="24">
        <v>632</v>
      </c>
      <c r="D16" s="25">
        <v>99999</v>
      </c>
      <c r="E16" s="26" t="s">
        <v>29</v>
      </c>
      <c r="F16" s="31">
        <v>7802</v>
      </c>
      <c r="G16" s="41">
        <f>+G9</f>
        <v>1572000</v>
      </c>
      <c r="H16" s="39"/>
      <c r="I16" s="40">
        <v>9999</v>
      </c>
      <c r="J16" s="27" t="s">
        <v>30</v>
      </c>
      <c r="K16" s="24" t="s">
        <v>30</v>
      </c>
      <c r="L16" s="28" t="s">
        <v>35</v>
      </c>
      <c r="M16" s="29" t="s">
        <v>52</v>
      </c>
    </row>
    <row r="17" spans="1:17" ht="15.75" thickBot="1" x14ac:dyDescent="0.25">
      <c r="A17" s="23">
        <v>5</v>
      </c>
      <c r="B17" s="23">
        <f>B15</f>
        <v>0</v>
      </c>
      <c r="C17" s="24">
        <v>644</v>
      </c>
      <c r="D17" s="25">
        <v>99999</v>
      </c>
      <c r="E17" s="26" t="s">
        <v>29</v>
      </c>
      <c r="F17" s="37" t="s">
        <v>30</v>
      </c>
      <c r="G17" s="41">
        <f>D9</f>
        <v>428000</v>
      </c>
      <c r="H17" s="39"/>
      <c r="I17" s="40">
        <v>1290</v>
      </c>
      <c r="J17" s="27" t="s">
        <v>30</v>
      </c>
      <c r="K17" s="24" t="s">
        <v>30</v>
      </c>
      <c r="L17" s="28" t="s">
        <v>35</v>
      </c>
      <c r="M17" s="29" t="s">
        <v>51</v>
      </c>
      <c r="O17" s="36"/>
    </row>
    <row r="18" spans="1:17" x14ac:dyDescent="0.2">
      <c r="A18" s="23">
        <v>6</v>
      </c>
      <c r="B18" s="23">
        <f>B17</f>
        <v>0</v>
      </c>
      <c r="C18" s="24">
        <v>645</v>
      </c>
      <c r="D18" s="25">
        <v>99999</v>
      </c>
      <c r="E18" s="26" t="s">
        <v>29</v>
      </c>
      <c r="F18" s="37" t="s">
        <v>30</v>
      </c>
      <c r="G18" s="41">
        <f>+I9</f>
        <v>0</v>
      </c>
      <c r="H18" s="39"/>
      <c r="I18" s="40">
        <v>1110</v>
      </c>
      <c r="J18" s="27" t="s">
        <v>30</v>
      </c>
      <c r="K18" s="24" t="s">
        <v>30</v>
      </c>
      <c r="L18" s="28" t="s">
        <v>35</v>
      </c>
      <c r="M18" s="29" t="s">
        <v>53</v>
      </c>
      <c r="Q18" s="32"/>
    </row>
    <row r="19" spans="1:17" x14ac:dyDescent="0.2">
      <c r="A19" s="23">
        <v>7</v>
      </c>
      <c r="B19" s="23">
        <f>B16</f>
        <v>0</v>
      </c>
      <c r="C19" s="24">
        <v>647</v>
      </c>
      <c r="D19" s="25">
        <v>99999</v>
      </c>
      <c r="E19" s="26" t="s">
        <v>29</v>
      </c>
      <c r="F19" s="37" t="s">
        <v>30</v>
      </c>
      <c r="G19" s="41">
        <f>+F9</f>
        <v>444820</v>
      </c>
      <c r="H19" s="39"/>
      <c r="I19" s="40">
        <v>1190</v>
      </c>
      <c r="J19" s="27" t="s">
        <v>30</v>
      </c>
      <c r="K19" s="24" t="s">
        <v>30</v>
      </c>
      <c r="L19" s="28" t="s">
        <v>35</v>
      </c>
      <c r="M19" s="30" t="s">
        <v>55</v>
      </c>
    </row>
    <row r="20" spans="1:17" x14ac:dyDescent="0.2">
      <c r="A20" s="23">
        <v>8</v>
      </c>
      <c r="B20" s="23">
        <f t="shared" si="0"/>
        <v>0</v>
      </c>
      <c r="C20" s="24">
        <v>647</v>
      </c>
      <c r="D20" s="25">
        <v>99999</v>
      </c>
      <c r="E20" s="26" t="s">
        <v>29</v>
      </c>
      <c r="F20" s="37" t="s">
        <v>30</v>
      </c>
      <c r="G20" s="41">
        <f>+G19</f>
        <v>444820</v>
      </c>
      <c r="H20" s="39" t="s">
        <v>23</v>
      </c>
      <c r="I20" s="40">
        <v>1290</v>
      </c>
      <c r="J20" s="27" t="s">
        <v>30</v>
      </c>
      <c r="K20" s="24" t="s">
        <v>30</v>
      </c>
      <c r="L20" s="28" t="s">
        <v>35</v>
      </c>
      <c r="M20" s="30" t="s">
        <v>54</v>
      </c>
    </row>
    <row r="21" spans="1:17" ht="64.150000000000006" customHeight="1" x14ac:dyDescent="0.2">
      <c r="A21" s="62" t="s">
        <v>98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</row>
    <row r="22" spans="1:17" ht="65.099999999999994" customHeight="1" x14ac:dyDescent="0.2">
      <c r="A22" s="63" t="s">
        <v>103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</row>
    <row r="23" spans="1:17" ht="129" customHeight="1" x14ac:dyDescent="0.2">
      <c r="A23" s="58" t="s">
        <v>102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1:17" x14ac:dyDescent="0.2">
      <c r="A24" s="59" t="s">
        <v>32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</row>
    <row r="31" spans="1:17" x14ac:dyDescent="0.2">
      <c r="L31" s="34"/>
    </row>
    <row r="32" spans="1:17" x14ac:dyDescent="0.2"/>
    <row r="47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</sheetData>
  <mergeCells count="17">
    <mergeCell ref="A21:M21"/>
    <mergeCell ref="A22:M22"/>
    <mergeCell ref="A23:M23"/>
    <mergeCell ref="A24:M24"/>
    <mergeCell ref="B5:F5"/>
    <mergeCell ref="H5:M5"/>
    <mergeCell ref="B6:F6"/>
    <mergeCell ref="H6:M6"/>
    <mergeCell ref="B7:F7"/>
    <mergeCell ref="H7:M7"/>
    <mergeCell ref="B4:F4"/>
    <mergeCell ref="H4:M4"/>
    <mergeCell ref="A1:M1"/>
    <mergeCell ref="B2:F2"/>
    <mergeCell ref="H2:M2"/>
    <mergeCell ref="B3:F3"/>
    <mergeCell ref="H3:M3"/>
  </mergeCells>
  <dataValidations count="17">
    <dataValidation allowBlank="1" showInputMessage="1" showErrorMessage="1" prompt="Input appropriation year." sqref="E13:E20" xr:uid="{309BD74B-8AEB-4C71-8F61-1CB9EE077D79}"/>
    <dataValidation allowBlank="1" showInputMessage="1" showErrorMessage="1" prompt="Input 4 digit D23 fund number" sqref="L13:L20" xr:uid="{43E24B33-3B3A-4C5C-8CB8-811319EDFBDC}"/>
    <dataValidation allowBlank="1" showInputMessage="1" showErrorMessage="1" prompt="Input 4 digit Comptroller Object code beginning with a 7" sqref="F15:F16" xr:uid="{C6FFBAC6-38E4-4F28-8473-07222D6CC813}"/>
    <dataValidation allowBlank="1" showInputMessage="1" showErrorMessage="1" prompt="Input Beginning Balance from Long-Term Liabilities Note Query" sqref="B9" xr:uid="{7D38675D-E4A8-4621-AB00-65853CCF6C57}"/>
    <dataValidation allowBlank="1" showInputMessage="1" showErrorMessage="1" prompt="Input Additions from Long-Term Liabilites Note Query" sqref="C9" xr:uid="{C7C120DE-8938-4857-9960-95305F2EFBDA}"/>
    <dataValidation allowBlank="1" showInputMessage="1" showErrorMessage="1" prompt="Input Reduction from Long-Term Liabilities Note Query" sqref="D9" xr:uid="{E0ABF2FC-7AF1-4FE7-AFE6-B4DAA8E05A34}"/>
    <dataValidation allowBlank="1" showInputMessage="1" showErrorMessage="1" prompt="Input Amounts Due within One Year from Long-Term Liabilities Note Query" sqref="F9:G9 I9" xr:uid="{A7FA81E2-A513-4895-9E48-A4471C59BFC5}"/>
    <dataValidation allowBlank="1" showInputMessage="1" showErrorMessage="1" prompt="Input Batch Agency" sqref="B2" xr:uid="{438CB432-C78D-4854-A5ED-E8B16ED29799}"/>
    <dataValidation allowBlank="1" showInputMessage="1" showErrorMessage="1" prompt="Input Batch Date" sqref="B3" xr:uid="{FFB240BE-3C83-488A-8944-2D2D49BB2A01}"/>
    <dataValidation allowBlank="1" showInputMessage="1" showErrorMessage="1" prompt="Input Batch Type" sqref="B4" xr:uid="{C6884E62-44FF-4F92-8EA4-158383CBDF43}"/>
    <dataValidation allowBlank="1" showInputMessage="1" showErrorMessage="1" prompt="Input Batch Number" sqref="B5" xr:uid="{4044AF4C-3375-486C-B621-D8672438FC16}"/>
    <dataValidation allowBlank="1" showInputMessage="1" showErrorMessage="1" prompt="Input Edit Mode" sqref="B6" xr:uid="{0FB0B1F5-E609-47C1-A72A-C94301596AC9}"/>
    <dataValidation allowBlank="1" showInputMessage="1" showErrorMessage="1" prompt="Input Effective Date" sqref="H6" xr:uid="{B10B03AE-9577-489B-8001-039474A9D8B1}"/>
    <dataValidation allowBlank="1" showInputMessage="1" showErrorMessage="1" prompt="Input Financial Agency" sqref="H2" xr:uid="{C63BDF73-5317-47DC-BCA5-9B9D6C78F558}"/>
    <dataValidation allowBlank="1" showInputMessage="1" showErrorMessage="1" prompt="Insert Name of Whom Prepared" sqref="H3" xr:uid="{9C8C3D08-5033-4ED0-BBCB-0D07ED24FED4}"/>
    <dataValidation allowBlank="1" showInputMessage="1" showErrorMessage="1" prompt="Insert Name of Whom Entered" sqref="H4" xr:uid="{2CFEF39B-BC73-405C-AFA4-6EEA0A0426F2}"/>
    <dataValidation allowBlank="1" showInputMessage="1" showErrorMessage="1" prompt="Input Current Document Number" sqref="H5" xr:uid="{FA970142-3C84-4682-9109-F6F10BB7425B}"/>
  </dataValidations>
  <printOptions horizontalCentered="1"/>
  <pageMargins left="0.25" right="0.25" top="0.5" bottom="0.5" header="0" footer="0"/>
  <pageSetup paperSize="5" scale="66" orientation="landscape" r:id="rId1"/>
  <headerFooter alignWithMargins="0">
    <oddHeader>&amp;L&amp;"Arial,Bold"&amp;16AFR Data Entry Template
FT12 Record Long Term Liabilities - Capital Lease Obligations in USAS</oddHeader>
    <oddFooter>&amp;C&amp;"Arial,Regular"&amp;9&amp;F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90B50-4411-4999-8F81-75A9B9E872A8}">
  <sheetPr>
    <pageSetUpPr fitToPage="1"/>
  </sheetPr>
  <dimension ref="A1:G45"/>
  <sheetViews>
    <sheetView workbookViewId="0">
      <selection activeCell="F3" sqref="F3"/>
    </sheetView>
  </sheetViews>
  <sheetFormatPr defaultRowHeight="15" x14ac:dyDescent="0.25"/>
  <cols>
    <col min="2" max="5" width="11.5703125" style="48" bestFit="1" customWidth="1"/>
    <col min="6" max="6" width="10.5703125" style="48" bestFit="1" customWidth="1"/>
    <col min="7" max="7" width="11.5703125" style="48" bestFit="1" customWidth="1"/>
  </cols>
  <sheetData>
    <row r="1" spans="1:7" x14ac:dyDescent="0.25">
      <c r="A1" s="53" t="s">
        <v>106</v>
      </c>
    </row>
    <row r="2" spans="1:7" x14ac:dyDescent="0.25">
      <c r="C2" s="47">
        <v>3.9300000000000002E-2</v>
      </c>
    </row>
    <row r="3" spans="1:7" ht="22.5" x14ac:dyDescent="0.25">
      <c r="A3" s="35" t="s">
        <v>39</v>
      </c>
      <c r="B3" s="49" t="s">
        <v>38</v>
      </c>
      <c r="C3" s="49" t="s">
        <v>36</v>
      </c>
      <c r="D3" s="49" t="s">
        <v>40</v>
      </c>
      <c r="E3" s="49" t="s">
        <v>41</v>
      </c>
      <c r="F3" s="49" t="s">
        <v>99</v>
      </c>
      <c r="G3" s="49" t="s">
        <v>100</v>
      </c>
    </row>
    <row r="4" spans="1:7" x14ac:dyDescent="0.25">
      <c r="A4" s="50" t="s">
        <v>59</v>
      </c>
      <c r="B4" s="51"/>
      <c r="C4" s="51"/>
      <c r="D4" s="51"/>
      <c r="E4" s="51">
        <f>-PV(0.03930213,40,2000000)</f>
        <v>40000000.146584459</v>
      </c>
      <c r="F4" s="51"/>
      <c r="G4" s="51"/>
    </row>
    <row r="5" spans="1:7" x14ac:dyDescent="0.25">
      <c r="A5" t="s">
        <v>57</v>
      </c>
      <c r="B5" s="48">
        <v>2000000</v>
      </c>
      <c r="C5" s="48">
        <f>+E4*C$2</f>
        <v>1572000.0057607694</v>
      </c>
      <c r="D5" s="48">
        <f>+B5-C5</f>
        <v>427999.99423923064</v>
      </c>
      <c r="E5" s="48">
        <f>+E4-D5</f>
        <v>39572000.152345225</v>
      </c>
      <c r="F5" s="48">
        <f>+D6</f>
        <v>444820.39401283255</v>
      </c>
      <c r="G5" s="48">
        <f>+E5-F5</f>
        <v>39127179.758332394</v>
      </c>
    </row>
    <row r="6" spans="1:7" x14ac:dyDescent="0.25">
      <c r="A6" s="50" t="s">
        <v>62</v>
      </c>
      <c r="B6" s="51">
        <v>2000000</v>
      </c>
      <c r="C6" s="51">
        <f>+E5*C$2</f>
        <v>1555179.6059871675</v>
      </c>
      <c r="D6" s="51">
        <f>+B6-C6</f>
        <v>444820.39401283255</v>
      </c>
      <c r="E6" s="51">
        <f>+E5-D6</f>
        <v>39127179.758332394</v>
      </c>
      <c r="F6" s="51">
        <f>+D7</f>
        <v>462301.83549753693</v>
      </c>
      <c r="G6" s="51">
        <f>+E6-F6</f>
        <v>38664877.922834858</v>
      </c>
    </row>
    <row r="7" spans="1:7" x14ac:dyDescent="0.25">
      <c r="A7" t="s">
        <v>66</v>
      </c>
      <c r="B7" s="48">
        <v>2000000</v>
      </c>
      <c r="C7" s="48">
        <f t="shared" ref="C7:C43" si="0">+E6*C$2</f>
        <v>1537698.1645024631</v>
      </c>
      <c r="D7" s="48">
        <f t="shared" ref="D7:D43" si="1">+B7-C7</f>
        <v>462301.83549753693</v>
      </c>
      <c r="E7" s="48">
        <f t="shared" ref="E7:E43" si="2">+E6-D7</f>
        <v>38664877.922834858</v>
      </c>
      <c r="F7" s="48">
        <f t="shared" ref="F7:F43" si="3">+D8</f>
        <v>480470.29763258994</v>
      </c>
      <c r="G7" s="48">
        <f t="shared" ref="G7:G43" si="4">+E7-F7</f>
        <v>38184407.625202268</v>
      </c>
    </row>
    <row r="8" spans="1:7" x14ac:dyDescent="0.25">
      <c r="A8" s="50" t="s">
        <v>60</v>
      </c>
      <c r="B8" s="51">
        <v>2000000</v>
      </c>
      <c r="C8" s="51">
        <f t="shared" si="0"/>
        <v>1519529.7023674101</v>
      </c>
      <c r="D8" s="51">
        <f t="shared" si="1"/>
        <v>480470.29763258994</v>
      </c>
      <c r="E8" s="51">
        <f t="shared" si="2"/>
        <v>38184407.625202268</v>
      </c>
      <c r="F8" s="51">
        <f t="shared" si="3"/>
        <v>499352.78032955085</v>
      </c>
      <c r="G8" s="51">
        <f t="shared" si="4"/>
        <v>37685054.844872721</v>
      </c>
    </row>
    <row r="9" spans="1:7" x14ac:dyDescent="0.25">
      <c r="A9" t="s">
        <v>63</v>
      </c>
      <c r="B9" s="48">
        <v>2000000</v>
      </c>
      <c r="C9" s="48">
        <f t="shared" si="0"/>
        <v>1500647.2196704492</v>
      </c>
      <c r="D9" s="48">
        <f t="shared" si="1"/>
        <v>499352.78032955085</v>
      </c>
      <c r="E9" s="48">
        <f t="shared" si="2"/>
        <v>37685054.844872721</v>
      </c>
      <c r="F9" s="48">
        <f t="shared" si="3"/>
        <v>518977.34459650214</v>
      </c>
      <c r="G9" s="48">
        <f t="shared" si="4"/>
        <v>37166077.500276215</v>
      </c>
    </row>
    <row r="10" spans="1:7" x14ac:dyDescent="0.25">
      <c r="A10" s="50" t="s">
        <v>58</v>
      </c>
      <c r="B10" s="51">
        <v>2000000</v>
      </c>
      <c r="C10" s="51">
        <f t="shared" si="0"/>
        <v>1481022.6554034979</v>
      </c>
      <c r="D10" s="51">
        <f t="shared" si="1"/>
        <v>518977.34459650214</v>
      </c>
      <c r="E10" s="51">
        <f t="shared" si="2"/>
        <v>37166077.500276215</v>
      </c>
      <c r="F10" s="51">
        <f t="shared" si="3"/>
        <v>539373.15423914464</v>
      </c>
      <c r="G10" s="51">
        <f t="shared" si="4"/>
        <v>36626704.346037067</v>
      </c>
    </row>
    <row r="11" spans="1:7" x14ac:dyDescent="0.25">
      <c r="A11" t="s">
        <v>65</v>
      </c>
      <c r="B11" s="48">
        <v>2000000</v>
      </c>
      <c r="C11" s="48">
        <f t="shared" si="0"/>
        <v>1460626.8457608554</v>
      </c>
      <c r="D11" s="48">
        <f t="shared" si="1"/>
        <v>539373.15423914464</v>
      </c>
      <c r="E11" s="48">
        <f t="shared" si="2"/>
        <v>36626704.346037067</v>
      </c>
      <c r="F11" s="48">
        <f t="shared" si="3"/>
        <v>560570.51920074318</v>
      </c>
      <c r="G11" s="48">
        <f t="shared" si="4"/>
        <v>36066133.826836325</v>
      </c>
    </row>
    <row r="12" spans="1:7" x14ac:dyDescent="0.25">
      <c r="A12" s="50" t="s">
        <v>61</v>
      </c>
      <c r="B12" s="51">
        <v>2000000</v>
      </c>
      <c r="C12" s="51">
        <f t="shared" si="0"/>
        <v>1439429.4807992568</v>
      </c>
      <c r="D12" s="51">
        <f t="shared" si="1"/>
        <v>560570.51920074318</v>
      </c>
      <c r="E12" s="51">
        <f t="shared" si="2"/>
        <v>36066133.826836325</v>
      </c>
      <c r="F12" s="51">
        <f t="shared" si="3"/>
        <v>582600.94060533238</v>
      </c>
      <c r="G12" s="51">
        <f t="shared" si="4"/>
        <v>35483532.88623099</v>
      </c>
    </row>
    <row r="13" spans="1:7" x14ac:dyDescent="0.25">
      <c r="A13" t="s">
        <v>64</v>
      </c>
      <c r="B13" s="48">
        <v>2000000</v>
      </c>
      <c r="C13" s="48">
        <f t="shared" si="0"/>
        <v>1417399.0593946676</v>
      </c>
      <c r="D13" s="48">
        <f t="shared" si="1"/>
        <v>582600.94060533238</v>
      </c>
      <c r="E13" s="48">
        <f t="shared" si="2"/>
        <v>35483532.88623099</v>
      </c>
      <c r="F13" s="48">
        <f t="shared" si="3"/>
        <v>605497.15757112205</v>
      </c>
      <c r="G13" s="48">
        <f t="shared" si="4"/>
        <v>34878035.728659868</v>
      </c>
    </row>
    <row r="14" spans="1:7" x14ac:dyDescent="0.25">
      <c r="A14" s="50" t="s">
        <v>67</v>
      </c>
      <c r="B14" s="51">
        <v>2000000</v>
      </c>
      <c r="C14" s="51">
        <f t="shared" si="0"/>
        <v>1394502.8424288779</v>
      </c>
      <c r="D14" s="51">
        <f t="shared" si="1"/>
        <v>605497.15757112205</v>
      </c>
      <c r="E14" s="51">
        <f t="shared" si="2"/>
        <v>34878035.728659868</v>
      </c>
      <c r="F14" s="51">
        <f t="shared" si="3"/>
        <v>629293.19586366718</v>
      </c>
      <c r="G14" s="51">
        <f t="shared" si="4"/>
        <v>34248742.532796204</v>
      </c>
    </row>
    <row r="15" spans="1:7" x14ac:dyDescent="0.25">
      <c r="A15" t="s">
        <v>68</v>
      </c>
      <c r="B15" s="48">
        <v>2000000</v>
      </c>
      <c r="C15" s="48">
        <f t="shared" si="0"/>
        <v>1370706.8041363328</v>
      </c>
      <c r="D15" s="48">
        <f t="shared" si="1"/>
        <v>629293.19586366718</v>
      </c>
      <c r="E15" s="48">
        <f t="shared" si="2"/>
        <v>34248742.532796204</v>
      </c>
      <c r="F15" s="48">
        <f t="shared" si="3"/>
        <v>654024.41846110905</v>
      </c>
      <c r="G15" s="48">
        <f t="shared" si="4"/>
        <v>33594718.114335097</v>
      </c>
    </row>
    <row r="16" spans="1:7" x14ac:dyDescent="0.25">
      <c r="A16" s="50" t="s">
        <v>69</v>
      </c>
      <c r="B16" s="51">
        <v>2000000</v>
      </c>
      <c r="C16" s="51">
        <f t="shared" si="0"/>
        <v>1345975.581538891</v>
      </c>
      <c r="D16" s="51">
        <f t="shared" si="1"/>
        <v>654024.41846110905</v>
      </c>
      <c r="E16" s="51">
        <f t="shared" si="2"/>
        <v>33594718.114335097</v>
      </c>
      <c r="F16" s="51">
        <f t="shared" si="3"/>
        <v>679727.57810663059</v>
      </c>
      <c r="G16" s="51">
        <f t="shared" si="4"/>
        <v>32914990.536228467</v>
      </c>
    </row>
    <row r="17" spans="1:7" x14ac:dyDescent="0.25">
      <c r="A17" t="s">
        <v>70</v>
      </c>
      <c r="B17" s="48">
        <v>2000000</v>
      </c>
      <c r="C17" s="48">
        <f t="shared" si="0"/>
        <v>1320272.4218933694</v>
      </c>
      <c r="D17" s="48">
        <f t="shared" si="1"/>
        <v>679727.57810663059</v>
      </c>
      <c r="E17" s="48">
        <f t="shared" si="2"/>
        <v>32914990.536228467</v>
      </c>
      <c r="F17" s="48">
        <f t="shared" si="3"/>
        <v>706440.8719262213</v>
      </c>
      <c r="G17" s="48">
        <f t="shared" si="4"/>
        <v>32208549.664302245</v>
      </c>
    </row>
    <row r="18" spans="1:7" x14ac:dyDescent="0.25">
      <c r="A18" s="50" t="s">
        <v>71</v>
      </c>
      <c r="B18" s="51">
        <v>2000000</v>
      </c>
      <c r="C18" s="51">
        <f t="shared" si="0"/>
        <v>1293559.1280737787</v>
      </c>
      <c r="D18" s="51">
        <f t="shared" si="1"/>
        <v>706440.8719262213</v>
      </c>
      <c r="E18" s="51">
        <f t="shared" si="2"/>
        <v>32208549.664302245</v>
      </c>
      <c r="F18" s="51">
        <f t="shared" si="3"/>
        <v>734203.99819292175</v>
      </c>
      <c r="G18" s="51">
        <f t="shared" si="4"/>
        <v>31474345.666109324</v>
      </c>
    </row>
    <row r="19" spans="1:7" x14ac:dyDescent="0.25">
      <c r="A19" t="s">
        <v>72</v>
      </c>
      <c r="B19" s="48">
        <v>2000000</v>
      </c>
      <c r="C19" s="48">
        <f t="shared" si="0"/>
        <v>1265796.0018070783</v>
      </c>
      <c r="D19" s="48">
        <f t="shared" si="1"/>
        <v>734203.99819292175</v>
      </c>
      <c r="E19" s="48">
        <f t="shared" si="2"/>
        <v>31474345.666109324</v>
      </c>
      <c r="F19" s="48">
        <f t="shared" si="3"/>
        <v>763058.21532190358</v>
      </c>
      <c r="G19" s="48">
        <f t="shared" si="4"/>
        <v>30711287.450787421</v>
      </c>
    </row>
    <row r="20" spans="1:7" x14ac:dyDescent="0.25">
      <c r="A20" s="50" t="s">
        <v>73</v>
      </c>
      <c r="B20" s="51">
        <v>2000000</v>
      </c>
      <c r="C20" s="51">
        <f t="shared" si="0"/>
        <v>1236941.7846780964</v>
      </c>
      <c r="D20" s="51">
        <f t="shared" si="1"/>
        <v>763058.21532190358</v>
      </c>
      <c r="E20" s="51">
        <f t="shared" si="2"/>
        <v>30711287.450787421</v>
      </c>
      <c r="F20" s="51">
        <f t="shared" si="3"/>
        <v>793046.40318405419</v>
      </c>
      <c r="G20" s="51">
        <f t="shared" si="4"/>
        <v>29918241.047603369</v>
      </c>
    </row>
    <row r="21" spans="1:7" x14ac:dyDescent="0.25">
      <c r="A21" t="s">
        <v>74</v>
      </c>
      <c r="B21" s="48">
        <v>2000000</v>
      </c>
      <c r="C21" s="48">
        <f t="shared" si="0"/>
        <v>1206953.5968159458</v>
      </c>
      <c r="D21" s="48">
        <f t="shared" si="1"/>
        <v>793046.40318405419</v>
      </c>
      <c r="E21" s="48">
        <f t="shared" si="2"/>
        <v>29918241.047603369</v>
      </c>
      <c r="F21" s="48">
        <f t="shared" si="3"/>
        <v>824213.12682918762</v>
      </c>
      <c r="G21" s="48">
        <f t="shared" si="4"/>
        <v>29094027.92077418</v>
      </c>
    </row>
    <row r="22" spans="1:7" x14ac:dyDescent="0.25">
      <c r="A22" s="50" t="s">
        <v>75</v>
      </c>
      <c r="B22" s="51">
        <v>2000000</v>
      </c>
      <c r="C22" s="51">
        <f t="shared" si="0"/>
        <v>1175786.8731708124</v>
      </c>
      <c r="D22" s="51">
        <f t="shared" si="1"/>
        <v>824213.12682918762</v>
      </c>
      <c r="E22" s="51">
        <f t="shared" si="2"/>
        <v>29094027.92077418</v>
      </c>
      <c r="F22" s="51">
        <f t="shared" si="3"/>
        <v>856604.70271357475</v>
      </c>
      <c r="G22" s="51">
        <f t="shared" si="4"/>
        <v>28237423.218060605</v>
      </c>
    </row>
    <row r="23" spans="1:7" x14ac:dyDescent="0.25">
      <c r="A23" t="s">
        <v>76</v>
      </c>
      <c r="B23" s="48">
        <v>2000000</v>
      </c>
      <c r="C23" s="48">
        <f t="shared" si="0"/>
        <v>1143395.2972864253</v>
      </c>
      <c r="D23" s="48">
        <f t="shared" si="1"/>
        <v>856604.70271357475</v>
      </c>
      <c r="E23" s="48">
        <f t="shared" si="2"/>
        <v>28237423.218060605</v>
      </c>
      <c r="F23" s="48">
        <f t="shared" si="3"/>
        <v>890269.26753021823</v>
      </c>
      <c r="G23" s="48">
        <f t="shared" si="4"/>
        <v>27347153.950530387</v>
      </c>
    </row>
    <row r="24" spans="1:7" x14ac:dyDescent="0.25">
      <c r="A24" s="50" t="s">
        <v>77</v>
      </c>
      <c r="B24" s="51">
        <v>2000000</v>
      </c>
      <c r="C24" s="51">
        <f t="shared" si="0"/>
        <v>1109730.7324697818</v>
      </c>
      <c r="D24" s="51">
        <f t="shared" si="1"/>
        <v>890269.26753021823</v>
      </c>
      <c r="E24" s="51">
        <f t="shared" si="2"/>
        <v>27347153.950530387</v>
      </c>
      <c r="F24" s="51">
        <f t="shared" si="3"/>
        <v>925256.84974415577</v>
      </c>
      <c r="G24" s="51">
        <f t="shared" si="4"/>
        <v>26421897.100786231</v>
      </c>
    </row>
    <row r="25" spans="1:7" x14ac:dyDescent="0.25">
      <c r="A25" t="s">
        <v>78</v>
      </c>
      <c r="B25" s="48">
        <v>2000000</v>
      </c>
      <c r="C25" s="48">
        <f t="shared" si="0"/>
        <v>1074743.1502558442</v>
      </c>
      <c r="D25" s="48">
        <f t="shared" si="1"/>
        <v>925256.84974415577</v>
      </c>
      <c r="E25" s="48">
        <f t="shared" si="2"/>
        <v>26421897.100786231</v>
      </c>
      <c r="F25" s="48">
        <f t="shared" si="3"/>
        <v>961619.44393910107</v>
      </c>
      <c r="G25" s="48">
        <f t="shared" si="4"/>
        <v>25460277.656847131</v>
      </c>
    </row>
    <row r="26" spans="1:7" x14ac:dyDescent="0.25">
      <c r="A26" s="50" t="s">
        <v>79</v>
      </c>
      <c r="B26" s="51">
        <v>2000000</v>
      </c>
      <c r="C26" s="51">
        <f t="shared" si="0"/>
        <v>1038380.5560608989</v>
      </c>
      <c r="D26" s="51">
        <f t="shared" si="1"/>
        <v>961619.44393910107</v>
      </c>
      <c r="E26" s="51">
        <f t="shared" si="2"/>
        <v>25460277.656847131</v>
      </c>
      <c r="F26" s="51">
        <f t="shared" si="3"/>
        <v>999411.08808590774</v>
      </c>
      <c r="G26" s="51">
        <f t="shared" si="4"/>
        <v>24460866.568761222</v>
      </c>
    </row>
    <row r="27" spans="1:7" x14ac:dyDescent="0.25">
      <c r="A27" t="s">
        <v>80</v>
      </c>
      <c r="B27" s="48">
        <v>2000000</v>
      </c>
      <c r="C27" s="48">
        <f t="shared" si="0"/>
        <v>1000588.9119140923</v>
      </c>
      <c r="D27" s="48">
        <f t="shared" si="1"/>
        <v>999411.08808590774</v>
      </c>
      <c r="E27" s="48">
        <f t="shared" si="2"/>
        <v>24460866.568761222</v>
      </c>
      <c r="F27" s="48">
        <f t="shared" si="3"/>
        <v>1038687.943847684</v>
      </c>
      <c r="G27" s="48">
        <f t="shared" si="4"/>
        <v>23422178.62491354</v>
      </c>
    </row>
    <row r="28" spans="1:7" x14ac:dyDescent="0.25">
      <c r="A28" s="50" t="s">
        <v>81</v>
      </c>
      <c r="B28" s="51">
        <v>2000000</v>
      </c>
      <c r="C28" s="51">
        <f t="shared" si="0"/>
        <v>961312.05615231604</v>
      </c>
      <c r="D28" s="51">
        <f t="shared" si="1"/>
        <v>1038687.943847684</v>
      </c>
      <c r="E28" s="51">
        <f t="shared" si="2"/>
        <v>23422178.62491354</v>
      </c>
      <c r="F28" s="51">
        <f t="shared" si="3"/>
        <v>1079508.380040898</v>
      </c>
      <c r="G28" s="51">
        <f t="shared" si="4"/>
        <v>22342670.244872641</v>
      </c>
    </row>
    <row r="29" spans="1:7" x14ac:dyDescent="0.25">
      <c r="A29" t="s">
        <v>82</v>
      </c>
      <c r="B29" s="48">
        <v>2000000</v>
      </c>
      <c r="C29" s="48">
        <f t="shared" si="0"/>
        <v>920491.61995910213</v>
      </c>
      <c r="D29" s="48">
        <f t="shared" si="1"/>
        <v>1079508.380040898</v>
      </c>
      <c r="E29" s="48">
        <f t="shared" si="2"/>
        <v>22342670.244872641</v>
      </c>
      <c r="F29" s="48">
        <f t="shared" si="3"/>
        <v>1121933.0593765052</v>
      </c>
      <c r="G29" s="48">
        <f t="shared" si="4"/>
        <v>21220737.185496137</v>
      </c>
    </row>
    <row r="30" spans="1:7" x14ac:dyDescent="0.25">
      <c r="A30" s="50" t="s">
        <v>83</v>
      </c>
      <c r="B30" s="51">
        <v>2000000</v>
      </c>
      <c r="C30" s="51">
        <f t="shared" si="0"/>
        <v>878066.9406234948</v>
      </c>
      <c r="D30" s="51">
        <f t="shared" si="1"/>
        <v>1121933.0593765052</v>
      </c>
      <c r="E30" s="51">
        <f t="shared" si="2"/>
        <v>21220737.185496137</v>
      </c>
      <c r="F30" s="51">
        <f t="shared" si="3"/>
        <v>1166025.0286100018</v>
      </c>
      <c r="G30" s="51">
        <f t="shared" si="4"/>
        <v>20054712.156886134</v>
      </c>
    </row>
    <row r="31" spans="1:7" x14ac:dyDescent="0.25">
      <c r="A31" t="s">
        <v>84</v>
      </c>
      <c r="B31" s="48">
        <v>2000000</v>
      </c>
      <c r="C31" s="48">
        <f t="shared" si="0"/>
        <v>833974.97138999822</v>
      </c>
      <c r="D31" s="48">
        <f t="shared" si="1"/>
        <v>1166025.0286100018</v>
      </c>
      <c r="E31" s="48">
        <f t="shared" si="2"/>
        <v>20054712.156886134</v>
      </c>
      <c r="F31" s="48">
        <f t="shared" si="3"/>
        <v>1211849.8122343749</v>
      </c>
      <c r="G31" s="48">
        <f t="shared" si="4"/>
        <v>18842862.344651759</v>
      </c>
    </row>
    <row r="32" spans="1:7" x14ac:dyDescent="0.25">
      <c r="A32" s="50" t="s">
        <v>85</v>
      </c>
      <c r="B32" s="51">
        <v>2000000</v>
      </c>
      <c r="C32" s="51">
        <f t="shared" si="0"/>
        <v>788150.18776562507</v>
      </c>
      <c r="D32" s="51">
        <f t="shared" si="1"/>
        <v>1211849.8122343749</v>
      </c>
      <c r="E32" s="51">
        <f t="shared" si="2"/>
        <v>18842862.344651759</v>
      </c>
      <c r="F32" s="51">
        <f t="shared" si="3"/>
        <v>1259475.5098551859</v>
      </c>
      <c r="G32" s="51">
        <f t="shared" si="4"/>
        <v>17583386.834796574</v>
      </c>
    </row>
    <row r="33" spans="1:7" x14ac:dyDescent="0.25">
      <c r="A33" t="s">
        <v>86</v>
      </c>
      <c r="B33" s="48">
        <v>2000000</v>
      </c>
      <c r="C33" s="48">
        <f t="shared" si="0"/>
        <v>740524.49014481413</v>
      </c>
      <c r="D33" s="48">
        <f t="shared" si="1"/>
        <v>1259475.5098551859</v>
      </c>
      <c r="E33" s="48">
        <f t="shared" si="2"/>
        <v>17583386.834796574</v>
      </c>
      <c r="F33" s="48">
        <f t="shared" si="3"/>
        <v>1308972.8973924946</v>
      </c>
      <c r="G33" s="48">
        <f t="shared" si="4"/>
        <v>16274413.937404079</v>
      </c>
    </row>
    <row r="34" spans="1:7" x14ac:dyDescent="0.25">
      <c r="A34" s="50" t="s">
        <v>87</v>
      </c>
      <c r="B34" s="51">
        <v>2000000</v>
      </c>
      <c r="C34" s="51">
        <f t="shared" si="0"/>
        <v>691027.1026075054</v>
      </c>
      <c r="D34" s="51">
        <f t="shared" si="1"/>
        <v>1308972.8973924946</v>
      </c>
      <c r="E34" s="51">
        <f t="shared" si="2"/>
        <v>16274413.937404079</v>
      </c>
      <c r="F34" s="51">
        <f t="shared" si="3"/>
        <v>1360415.5322600198</v>
      </c>
      <c r="G34" s="51">
        <f t="shared" si="4"/>
        <v>14913998.40514406</v>
      </c>
    </row>
    <row r="35" spans="1:7" x14ac:dyDescent="0.25">
      <c r="A35" t="s">
        <v>88</v>
      </c>
      <c r="B35" s="48">
        <v>2000000</v>
      </c>
      <c r="C35" s="48">
        <f t="shared" si="0"/>
        <v>639584.46773998032</v>
      </c>
      <c r="D35" s="48">
        <f t="shared" si="1"/>
        <v>1360415.5322600198</v>
      </c>
      <c r="E35" s="48">
        <f t="shared" si="2"/>
        <v>14913998.40514406</v>
      </c>
      <c r="F35" s="48">
        <f t="shared" si="3"/>
        <v>1413879.8626778384</v>
      </c>
      <c r="G35" s="48">
        <f t="shared" si="4"/>
        <v>13500118.542466221</v>
      </c>
    </row>
    <row r="36" spans="1:7" x14ac:dyDescent="0.25">
      <c r="A36" s="50" t="s">
        <v>89</v>
      </c>
      <c r="B36" s="51">
        <v>2000000</v>
      </c>
      <c r="C36" s="51">
        <f t="shared" si="0"/>
        <v>586120.13732216158</v>
      </c>
      <c r="D36" s="51">
        <f t="shared" si="1"/>
        <v>1413879.8626778384</v>
      </c>
      <c r="E36" s="51">
        <f t="shared" si="2"/>
        <v>13500118.542466221</v>
      </c>
      <c r="F36" s="51">
        <f t="shared" si="3"/>
        <v>1469445.3412810774</v>
      </c>
      <c r="G36" s="51">
        <f t="shared" si="4"/>
        <v>12030673.201185144</v>
      </c>
    </row>
    <row r="37" spans="1:7" x14ac:dyDescent="0.25">
      <c r="A37" t="s">
        <v>90</v>
      </c>
      <c r="B37" s="48">
        <v>2000000</v>
      </c>
      <c r="C37" s="48">
        <f t="shared" si="0"/>
        <v>530554.65871892252</v>
      </c>
      <c r="D37" s="48">
        <f t="shared" si="1"/>
        <v>1469445.3412810774</v>
      </c>
      <c r="E37" s="48">
        <f t="shared" si="2"/>
        <v>12030673.201185144</v>
      </c>
      <c r="F37" s="48">
        <f t="shared" si="3"/>
        <v>1527194.5431934239</v>
      </c>
      <c r="G37" s="48">
        <f t="shared" si="4"/>
        <v>10503478.65799172</v>
      </c>
    </row>
    <row r="38" spans="1:7" x14ac:dyDescent="0.25">
      <c r="A38" s="50" t="s">
        <v>91</v>
      </c>
      <c r="B38" s="51">
        <v>2000000</v>
      </c>
      <c r="C38" s="51">
        <f t="shared" si="0"/>
        <v>472805.45680657617</v>
      </c>
      <c r="D38" s="51">
        <f t="shared" si="1"/>
        <v>1527194.5431934239</v>
      </c>
      <c r="E38" s="51">
        <f t="shared" si="2"/>
        <v>10503478.65799172</v>
      </c>
      <c r="F38" s="51">
        <f t="shared" si="3"/>
        <v>1587213.2887409255</v>
      </c>
      <c r="G38" s="51">
        <f t="shared" si="4"/>
        <v>8916265.3692507949</v>
      </c>
    </row>
    <row r="39" spans="1:7" x14ac:dyDescent="0.25">
      <c r="A39" t="s">
        <v>92</v>
      </c>
      <c r="B39" s="48">
        <v>2000000</v>
      </c>
      <c r="C39" s="48">
        <f t="shared" si="0"/>
        <v>412786.71125907463</v>
      </c>
      <c r="D39" s="48">
        <f t="shared" si="1"/>
        <v>1587213.2887409255</v>
      </c>
      <c r="E39" s="48">
        <f t="shared" si="2"/>
        <v>8916265.3692507949</v>
      </c>
      <c r="F39" s="48">
        <f t="shared" si="3"/>
        <v>1649590.7709884439</v>
      </c>
      <c r="G39" s="48">
        <f t="shared" si="4"/>
        <v>7266674.598262351</v>
      </c>
    </row>
    <row r="40" spans="1:7" x14ac:dyDescent="0.25">
      <c r="A40" s="50" t="s">
        <v>93</v>
      </c>
      <c r="B40" s="51">
        <v>2000000</v>
      </c>
      <c r="C40" s="51">
        <f t="shared" si="0"/>
        <v>350409.22901155625</v>
      </c>
      <c r="D40" s="51">
        <f t="shared" si="1"/>
        <v>1649590.7709884439</v>
      </c>
      <c r="E40" s="51">
        <f t="shared" si="2"/>
        <v>7266674.598262351</v>
      </c>
      <c r="F40" s="51">
        <f t="shared" si="3"/>
        <v>1714419.6882882896</v>
      </c>
      <c r="G40" s="51">
        <f t="shared" si="4"/>
        <v>5552254.909974061</v>
      </c>
    </row>
    <row r="41" spans="1:7" x14ac:dyDescent="0.25">
      <c r="A41" t="s">
        <v>94</v>
      </c>
      <c r="B41" s="48">
        <v>2000000</v>
      </c>
      <c r="C41" s="48">
        <f t="shared" si="0"/>
        <v>285580.31171171041</v>
      </c>
      <c r="D41" s="48">
        <f t="shared" si="1"/>
        <v>1714419.6882882896</v>
      </c>
      <c r="E41" s="48">
        <f t="shared" si="2"/>
        <v>5552254.909974061</v>
      </c>
      <c r="F41" s="48">
        <f t="shared" si="3"/>
        <v>1781796.3820380194</v>
      </c>
      <c r="G41" s="48">
        <f t="shared" si="4"/>
        <v>3770458.5279360414</v>
      </c>
    </row>
    <row r="42" spans="1:7" x14ac:dyDescent="0.25">
      <c r="A42" s="50" t="s">
        <v>95</v>
      </c>
      <c r="B42" s="51">
        <v>2000000</v>
      </c>
      <c r="C42" s="51">
        <f t="shared" si="0"/>
        <v>218203.61796198061</v>
      </c>
      <c r="D42" s="51">
        <f t="shared" si="1"/>
        <v>1781796.3820380194</v>
      </c>
      <c r="E42" s="51">
        <f t="shared" si="2"/>
        <v>3770458.5279360414</v>
      </c>
      <c r="F42" s="51">
        <f t="shared" si="3"/>
        <v>1851820.9798521136</v>
      </c>
      <c r="G42" s="51">
        <f t="shared" si="4"/>
        <v>1918637.5480839277</v>
      </c>
    </row>
    <row r="43" spans="1:7" x14ac:dyDescent="0.25">
      <c r="A43" t="s">
        <v>96</v>
      </c>
      <c r="B43" s="48">
        <v>2000000</v>
      </c>
      <c r="C43" s="48">
        <f t="shared" si="0"/>
        <v>148179.02014788642</v>
      </c>
      <c r="D43" s="48">
        <f t="shared" si="1"/>
        <v>1851820.9798521136</v>
      </c>
      <c r="E43" s="48">
        <f t="shared" si="2"/>
        <v>1918637.5480839277</v>
      </c>
      <c r="F43" s="48">
        <f t="shared" si="3"/>
        <v>1918637.5480839277</v>
      </c>
      <c r="G43" s="48">
        <f t="shared" si="4"/>
        <v>0</v>
      </c>
    </row>
    <row r="44" spans="1:7" x14ac:dyDescent="0.25">
      <c r="A44" s="50" t="s">
        <v>97</v>
      </c>
      <c r="B44" s="51">
        <v>2000000</v>
      </c>
      <c r="C44" s="51">
        <f>+B44-D44</f>
        <v>81362.451916072285</v>
      </c>
      <c r="D44" s="51">
        <f>+E43</f>
        <v>1918637.5480839277</v>
      </c>
      <c r="E44" s="51">
        <f t="shared" ref="E44" si="5">+E43-D44</f>
        <v>0</v>
      </c>
      <c r="F44" s="51">
        <v>0</v>
      </c>
      <c r="G44" s="51">
        <f t="shared" ref="G44" si="6">+E44-F44</f>
        <v>0</v>
      </c>
    </row>
    <row r="45" spans="1:7" x14ac:dyDescent="0.25">
      <c r="A45" t="s">
        <v>42</v>
      </c>
      <c r="B45" s="48">
        <f>SUM(B5:B44)</f>
        <v>80000000</v>
      </c>
      <c r="C45" s="48">
        <f>SUM(C5:C44)</f>
        <v>39999999.853415549</v>
      </c>
      <c r="D45" s="48">
        <f>SUM(D5:D44)</f>
        <v>40000000.146584459</v>
      </c>
    </row>
  </sheetData>
  <phoneticPr fontId="12" type="noConversion"/>
  <printOptions horizontalCentered="1"/>
  <pageMargins left="0.7" right="0.7" top="0.25" bottom="0.25" header="0" footer="0"/>
  <pageSetup scale="88" orientation="landscape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Table of Contents</vt:lpstr>
      <vt:lpstr>Template</vt:lpstr>
      <vt:lpstr>Example - Template</vt:lpstr>
      <vt:lpstr>Example - Amort table</vt:lpstr>
      <vt:lpstr>'Example - Template'!Print_Area</vt:lpstr>
      <vt:lpstr>Template!Print_Area</vt:lpstr>
      <vt:lpstr>'Example - Template'!TitleRegion1.A8.F11.1</vt:lpstr>
      <vt:lpstr>Template!TitleRegion1.A8.F11.1</vt:lpstr>
      <vt:lpstr>'Example - Template'!TitleRegion2.A12.M17.1</vt:lpstr>
      <vt:lpstr>Template!TitleRegion2.A12.M17.1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Haecker</dc:creator>
  <cp:lastModifiedBy>Juan Benitez</cp:lastModifiedBy>
  <cp:lastPrinted>2022-04-27T20:10:16Z</cp:lastPrinted>
  <dcterms:created xsi:type="dcterms:W3CDTF">2021-07-16T13:21:05Z</dcterms:created>
  <dcterms:modified xsi:type="dcterms:W3CDTF">2023-08-22T15:07:37Z</dcterms:modified>
</cp:coreProperties>
</file>